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luaud\OneDrive - FFCT\FEDE\Steph FFCT\DIVERS\DIAGONALES\"/>
    </mc:Choice>
  </mc:AlternateContent>
  <bookViews>
    <workbookView xWindow="0" yWindow="0" windowWidth="23040" windowHeight="9192"/>
  </bookViews>
  <sheets>
    <sheet name="Fr-VF" sheetId="1" r:id="rId1"/>
  </sheets>
  <definedNames>
    <definedName name="délai" localSheetId="0">'Fr-VF'!$G$7</definedName>
    <definedName name="délai">#REF!</definedName>
    <definedName name="diag" localSheetId="0">'Fr-VF'!#REF!</definedName>
    <definedName name="diag">#REF!</definedName>
    <definedName name="diago" localSheetId="0">'Fr-VF'!$R$15:$W$44</definedName>
    <definedName name="diago">#REF!</definedName>
    <definedName name="Heure_arrivée" localSheetId="0">'Fr-VF'!$I$175</definedName>
    <definedName name="Heure_arrivée">#REF!</definedName>
    <definedName name="heure_départ" localSheetId="0">'Fr-VF'!$G$5</definedName>
    <definedName name="heure_départ">#REF!</definedName>
    <definedName name="heure_limite" localSheetId="0">'Fr-VF'!$G$8</definedName>
    <definedName name="heure_limite">#REF!</definedName>
    <definedName name="_xlnm.Print_Titles" localSheetId="0">'Fr-VF'!$13:$14</definedName>
    <definedName name="initiales" localSheetId="0">'Fr-VF'!$G$1</definedName>
    <definedName name="initiales">#REF!</definedName>
    <definedName name="km_arrivée" localSheetId="0">'Fr-VF'!$C$175</definedName>
    <definedName name="km_arrivée">#REF!</definedName>
    <definedName name="km_départ" localSheetId="0">'Fr-VF'!$C$15</definedName>
    <definedName name="km_départ">#REF!</definedName>
    <definedName name="ville_arrivée" localSheetId="0">'Fr-VF'!$E$175</definedName>
    <definedName name="ville_arrivée">#REF!</definedName>
    <definedName name="ville_départ" localSheetId="0">'Fr-VF'!$E$15</definedName>
    <definedName name="ville_départ">#REF!</definedName>
    <definedName name="_xlnm.Print_Area" localSheetId="0">'Fr-VF'!$A$1:$J$177</definedName>
  </definedNames>
  <calcPr calcId="162913" fullCalcOnLoad="1"/>
</workbook>
</file>

<file path=xl/calcChain.xml><?xml version="1.0" encoding="utf-8"?>
<calcChain xmlns="http://schemas.openxmlformats.org/spreadsheetml/2006/main">
  <c r="G7" i="1" l="1"/>
  <c r="A1" i="1"/>
  <c r="G10" i="1"/>
  <c r="G11" i="1"/>
  <c r="A15" i="1"/>
  <c r="E15" i="1"/>
  <c r="I15" i="1"/>
  <c r="J16" i="1"/>
  <c r="K16" i="1"/>
  <c r="N16" i="1"/>
  <c r="M16" i="1"/>
  <c r="B16" i="1"/>
  <c r="J17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J19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3" i="1"/>
  <c r="J44" i="1"/>
  <c r="J45" i="1"/>
  <c r="J46" i="1"/>
  <c r="J47" i="1"/>
  <c r="J48" i="1"/>
  <c r="J49" i="1"/>
  <c r="J51" i="1"/>
  <c r="J52" i="1"/>
  <c r="J53" i="1"/>
  <c r="J54" i="1"/>
  <c r="J56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J57" i="1"/>
  <c r="J58" i="1"/>
  <c r="J59" i="1"/>
  <c r="J60" i="1"/>
  <c r="J61" i="1"/>
  <c r="J62" i="1"/>
  <c r="J63" i="1"/>
  <c r="J64" i="1"/>
  <c r="J66" i="1"/>
  <c r="J67" i="1"/>
  <c r="J68" i="1"/>
  <c r="J69" i="1"/>
  <c r="J70" i="1"/>
  <c r="J71" i="1"/>
  <c r="J72" i="1"/>
  <c r="J73" i="1"/>
  <c r="J75" i="1"/>
  <c r="J76" i="1"/>
  <c r="J77" i="1"/>
  <c r="J78" i="1"/>
  <c r="J79" i="1"/>
  <c r="J80" i="1"/>
  <c r="J81" i="1"/>
  <c r="J82" i="1"/>
  <c r="K83" i="1"/>
  <c r="K84" i="1"/>
  <c r="K85" i="1"/>
  <c r="K86" i="1"/>
  <c r="K87" i="1"/>
  <c r="K88" i="1"/>
  <c r="K89" i="1"/>
  <c r="K90" i="1"/>
  <c r="K91" i="1"/>
  <c r="K92" i="1"/>
  <c r="K93" i="1"/>
  <c r="K94" i="1"/>
  <c r="J84" i="1"/>
  <c r="J85" i="1"/>
  <c r="J86" i="1"/>
  <c r="J87" i="1"/>
  <c r="J88" i="1"/>
  <c r="J89" i="1"/>
  <c r="J90" i="1"/>
  <c r="J91" i="1"/>
  <c r="J92" i="1"/>
  <c r="J93" i="1"/>
  <c r="J95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J96" i="1"/>
  <c r="J97" i="1"/>
  <c r="J98" i="1"/>
  <c r="J99" i="1"/>
  <c r="J100" i="1"/>
  <c r="J101" i="1"/>
  <c r="J102" i="1"/>
  <c r="J103" i="1"/>
  <c r="J105" i="1"/>
  <c r="J106" i="1"/>
  <c r="J107" i="1"/>
  <c r="J109" i="1"/>
  <c r="J110" i="1"/>
  <c r="J112" i="1"/>
  <c r="J113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9" i="1"/>
  <c r="J130" i="1"/>
  <c r="J131" i="1"/>
  <c r="J132" i="1"/>
  <c r="J133" i="1"/>
  <c r="J134" i="1"/>
  <c r="J135" i="1"/>
  <c r="J136" i="1"/>
  <c r="J137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5" i="1"/>
  <c r="J156" i="1"/>
  <c r="J157" i="1"/>
  <c r="J158" i="1"/>
  <c r="J159" i="1"/>
  <c r="J161" i="1"/>
  <c r="J162" i="1"/>
  <c r="J163" i="1"/>
  <c r="J165" i="1"/>
  <c r="J166" i="1"/>
  <c r="J167" i="1"/>
  <c r="J168" i="1"/>
  <c r="J169" i="1"/>
  <c r="J170" i="1"/>
  <c r="J172" i="1"/>
  <c r="J173" i="1"/>
  <c r="B174" i="1"/>
  <c r="I174" i="1"/>
  <c r="J174" i="1"/>
  <c r="E175" i="1"/>
  <c r="P16" i="1"/>
  <c r="A16" i="1"/>
  <c r="O16" i="1"/>
  <c r="N17" i="1"/>
  <c r="P17" i="1"/>
  <c r="A17" i="1"/>
  <c r="M17" i="1"/>
  <c r="M18" i="1"/>
  <c r="B18" i="1"/>
  <c r="O17" i="1"/>
  <c r="N18" i="1"/>
  <c r="I17" i="1"/>
  <c r="M19" i="1"/>
  <c r="I16" i="1"/>
  <c r="B17" i="1"/>
  <c r="E3" i="1"/>
  <c r="G8" i="1"/>
  <c r="F175" i="1"/>
  <c r="M20" i="1"/>
  <c r="B19" i="1"/>
  <c r="O18" i="1"/>
  <c r="I18" i="1"/>
  <c r="P18" i="1"/>
  <c r="A18" i="1"/>
  <c r="B20" i="1"/>
  <c r="M21" i="1"/>
  <c r="J18" i="1"/>
  <c r="N19" i="1"/>
  <c r="I19" i="1"/>
  <c r="O19" i="1"/>
  <c r="N20" i="1"/>
  <c r="P19" i="1"/>
  <c r="A19" i="1"/>
  <c r="M22" i="1"/>
  <c r="B21" i="1"/>
  <c r="M23" i="1"/>
  <c r="B22" i="1"/>
  <c r="I20" i="1"/>
  <c r="O20" i="1"/>
  <c r="P20" i="1"/>
  <c r="A20" i="1"/>
  <c r="N21" i="1"/>
  <c r="P21" i="1"/>
  <c r="A21" i="1"/>
  <c r="J20" i="1"/>
  <c r="M24" i="1"/>
  <c r="B23" i="1"/>
  <c r="I21" i="1"/>
  <c r="O21" i="1"/>
  <c r="N22" i="1"/>
  <c r="O22" i="1"/>
  <c r="N23" i="1"/>
  <c r="I22" i="1"/>
  <c r="P22" i="1"/>
  <c r="A22" i="1"/>
  <c r="B24" i="1"/>
  <c r="M25" i="1"/>
  <c r="M26" i="1"/>
  <c r="B25" i="1"/>
  <c r="I23" i="1"/>
  <c r="O23" i="1"/>
  <c r="N24" i="1"/>
  <c r="P23" i="1"/>
  <c r="A23" i="1"/>
  <c r="I24" i="1"/>
  <c r="O24" i="1"/>
  <c r="N25" i="1"/>
  <c r="P24" i="1"/>
  <c r="A24" i="1"/>
  <c r="M27" i="1"/>
  <c r="B26" i="1"/>
  <c r="M28" i="1"/>
  <c r="B27" i="1"/>
  <c r="P25" i="1"/>
  <c r="A25" i="1"/>
  <c r="I25" i="1"/>
  <c r="O25" i="1"/>
  <c r="N26" i="1"/>
  <c r="O26" i="1"/>
  <c r="N27" i="1"/>
  <c r="I26" i="1"/>
  <c r="P26" i="1"/>
  <c r="A26" i="1"/>
  <c r="B28" i="1"/>
  <c r="M29" i="1"/>
  <c r="M30" i="1"/>
  <c r="B29" i="1"/>
  <c r="I27" i="1"/>
  <c r="O27" i="1"/>
  <c r="N28" i="1"/>
  <c r="P27" i="1"/>
  <c r="A27" i="1"/>
  <c r="I28" i="1"/>
  <c r="O28" i="1"/>
  <c r="N29" i="1"/>
  <c r="P28" i="1"/>
  <c r="A28" i="1"/>
  <c r="M31" i="1"/>
  <c r="B30" i="1"/>
  <c r="M32" i="1"/>
  <c r="B31" i="1"/>
  <c r="P29" i="1"/>
  <c r="A29" i="1"/>
  <c r="I29" i="1"/>
  <c r="O29" i="1"/>
  <c r="N30" i="1"/>
  <c r="O30" i="1"/>
  <c r="N31" i="1"/>
  <c r="I30" i="1"/>
  <c r="P30" i="1"/>
  <c r="A30" i="1"/>
  <c r="B32" i="1"/>
  <c r="M33" i="1"/>
  <c r="M34" i="1"/>
  <c r="B33" i="1"/>
  <c r="I31" i="1"/>
  <c r="O31" i="1"/>
  <c r="N32" i="1"/>
  <c r="P31" i="1"/>
  <c r="A31" i="1"/>
  <c r="I32" i="1"/>
  <c r="O32" i="1"/>
  <c r="P32" i="1"/>
  <c r="A32" i="1"/>
  <c r="M35" i="1"/>
  <c r="B34" i="1"/>
  <c r="M36" i="1"/>
  <c r="B35" i="1"/>
  <c r="J32" i="1"/>
  <c r="N33" i="1"/>
  <c r="P33" i="1"/>
  <c r="A33" i="1"/>
  <c r="I33" i="1"/>
  <c r="O33" i="1"/>
  <c r="N34" i="1"/>
  <c r="B36" i="1"/>
  <c r="M37" i="1"/>
  <c r="O34" i="1"/>
  <c r="N35" i="1"/>
  <c r="I34" i="1"/>
  <c r="P34" i="1"/>
  <c r="A34" i="1"/>
  <c r="M38" i="1"/>
  <c r="B37" i="1"/>
  <c r="I35" i="1"/>
  <c r="O35" i="1"/>
  <c r="N36" i="1"/>
  <c r="P35" i="1"/>
  <c r="A35" i="1"/>
  <c r="M39" i="1"/>
  <c r="B38" i="1"/>
  <c r="M40" i="1"/>
  <c r="B39" i="1"/>
  <c r="I36" i="1"/>
  <c r="O36" i="1"/>
  <c r="N37" i="1"/>
  <c r="P36" i="1"/>
  <c r="A36" i="1"/>
  <c r="P37" i="1"/>
  <c r="A37" i="1"/>
  <c r="I37" i="1"/>
  <c r="O37" i="1"/>
  <c r="N38" i="1"/>
  <c r="B40" i="1"/>
  <c r="M41" i="1"/>
  <c r="M42" i="1"/>
  <c r="B41" i="1"/>
  <c r="O38" i="1"/>
  <c r="N39" i="1"/>
  <c r="I38" i="1"/>
  <c r="P38" i="1"/>
  <c r="A38" i="1"/>
  <c r="B42" i="1"/>
  <c r="M43" i="1"/>
  <c r="I39" i="1"/>
  <c r="O39" i="1"/>
  <c r="N40" i="1"/>
  <c r="P39" i="1"/>
  <c r="A39" i="1"/>
  <c r="I40" i="1"/>
  <c r="O40" i="1"/>
  <c r="N41" i="1"/>
  <c r="P40" i="1"/>
  <c r="A40" i="1"/>
  <c r="M44" i="1"/>
  <c r="B43" i="1"/>
  <c r="B44" i="1"/>
  <c r="M45" i="1"/>
  <c r="P41" i="1"/>
  <c r="A41" i="1"/>
  <c r="I41" i="1"/>
  <c r="O41" i="1"/>
  <c r="N42" i="1"/>
  <c r="M46" i="1"/>
  <c r="B45" i="1"/>
  <c r="O42" i="1"/>
  <c r="I42" i="1"/>
  <c r="P42" i="1"/>
  <c r="A42" i="1"/>
  <c r="J42" i="1"/>
  <c r="N43" i="1"/>
  <c r="B46" i="1"/>
  <c r="M47" i="1"/>
  <c r="M48" i="1"/>
  <c r="B47" i="1"/>
  <c r="I43" i="1"/>
  <c r="O43" i="1"/>
  <c r="N44" i="1"/>
  <c r="P43" i="1"/>
  <c r="A43" i="1"/>
  <c r="P44" i="1"/>
  <c r="A44" i="1"/>
  <c r="I44" i="1"/>
  <c r="O44" i="1"/>
  <c r="N45" i="1"/>
  <c r="B48" i="1"/>
  <c r="M49" i="1"/>
  <c r="P45" i="1"/>
  <c r="A45" i="1"/>
  <c r="I45" i="1"/>
  <c r="O45" i="1"/>
  <c r="N46" i="1"/>
  <c r="B49" i="1"/>
  <c r="M50" i="1"/>
  <c r="B50" i="1"/>
  <c r="M51" i="1"/>
  <c r="O46" i="1"/>
  <c r="N47" i="1"/>
  <c r="I46" i="1"/>
  <c r="P46" i="1"/>
  <c r="A46" i="1"/>
  <c r="I47" i="1"/>
  <c r="O47" i="1"/>
  <c r="N48" i="1"/>
  <c r="P47" i="1"/>
  <c r="A47" i="1"/>
  <c r="M52" i="1"/>
  <c r="B51" i="1"/>
  <c r="P48" i="1"/>
  <c r="A48" i="1"/>
  <c r="I48" i="1"/>
  <c r="O48" i="1"/>
  <c r="N49" i="1"/>
  <c r="B52" i="1"/>
  <c r="M53" i="1"/>
  <c r="P49" i="1"/>
  <c r="A49" i="1"/>
  <c r="I49" i="1"/>
  <c r="O49" i="1"/>
  <c r="N50" i="1"/>
  <c r="B53" i="1"/>
  <c r="M54" i="1"/>
  <c r="O50" i="1"/>
  <c r="I50" i="1"/>
  <c r="P50" i="1"/>
  <c r="A50" i="1"/>
  <c r="B54" i="1"/>
  <c r="M55" i="1"/>
  <c r="M56" i="1"/>
  <c r="B55" i="1"/>
  <c r="J50" i="1"/>
  <c r="N51" i="1"/>
  <c r="I51" i="1"/>
  <c r="P51" i="1"/>
  <c r="A51" i="1"/>
  <c r="O51" i="1"/>
  <c r="N52" i="1"/>
  <c r="B56" i="1"/>
  <c r="M57" i="1"/>
  <c r="P52" i="1"/>
  <c r="A52" i="1"/>
  <c r="O52" i="1"/>
  <c r="N53" i="1"/>
  <c r="I52" i="1"/>
  <c r="B57" i="1"/>
  <c r="M58" i="1"/>
  <c r="B58" i="1"/>
  <c r="M59" i="1"/>
  <c r="P53" i="1"/>
  <c r="A53" i="1"/>
  <c r="I53" i="1"/>
  <c r="O53" i="1"/>
  <c r="N54" i="1"/>
  <c r="O54" i="1"/>
  <c r="N55" i="1"/>
  <c r="I54" i="1"/>
  <c r="P54" i="1"/>
  <c r="A54" i="1"/>
  <c r="M60" i="1"/>
  <c r="B59" i="1"/>
  <c r="M61" i="1"/>
  <c r="B60" i="1"/>
  <c r="I55" i="1"/>
  <c r="P55" i="1"/>
  <c r="A55" i="1"/>
  <c r="O55" i="1"/>
  <c r="J55" i="1"/>
  <c r="N56" i="1"/>
  <c r="B61" i="1"/>
  <c r="M62" i="1"/>
  <c r="B62" i="1"/>
  <c r="M63" i="1"/>
  <c r="P56" i="1"/>
  <c r="A56" i="1"/>
  <c r="I56" i="1"/>
  <c r="O56" i="1"/>
  <c r="N57" i="1"/>
  <c r="M64" i="1"/>
  <c r="B63" i="1"/>
  <c r="I57" i="1"/>
  <c r="P57" i="1"/>
  <c r="A57" i="1"/>
  <c r="O57" i="1"/>
  <c r="N58" i="1"/>
  <c r="P58" i="1"/>
  <c r="A58" i="1"/>
  <c r="O58" i="1"/>
  <c r="N59" i="1"/>
  <c r="I58" i="1"/>
  <c r="M65" i="1"/>
  <c r="B64" i="1"/>
  <c r="B65" i="1"/>
  <c r="M66" i="1"/>
  <c r="O59" i="1"/>
  <c r="N60" i="1"/>
  <c r="P59" i="1"/>
  <c r="A59" i="1"/>
  <c r="I59" i="1"/>
  <c r="I60" i="1"/>
  <c r="O60" i="1"/>
  <c r="N61" i="1"/>
  <c r="P60" i="1"/>
  <c r="A60" i="1"/>
  <c r="B66" i="1"/>
  <c r="M67" i="1"/>
  <c r="M68" i="1"/>
  <c r="B67" i="1"/>
  <c r="I61" i="1"/>
  <c r="P61" i="1"/>
  <c r="A61" i="1"/>
  <c r="O61" i="1"/>
  <c r="N62" i="1"/>
  <c r="P62" i="1"/>
  <c r="A62" i="1"/>
  <c r="O62" i="1"/>
  <c r="N63" i="1"/>
  <c r="I62" i="1"/>
  <c r="M69" i="1"/>
  <c r="B68" i="1"/>
  <c r="O63" i="1"/>
  <c r="N64" i="1"/>
  <c r="P63" i="1"/>
  <c r="A63" i="1"/>
  <c r="I63" i="1"/>
  <c r="B69" i="1"/>
  <c r="M70" i="1"/>
  <c r="B70" i="1"/>
  <c r="M71" i="1"/>
  <c r="I64" i="1"/>
  <c r="O64" i="1"/>
  <c r="N65" i="1"/>
  <c r="P64" i="1"/>
  <c r="A64" i="1"/>
  <c r="B71" i="1"/>
  <c r="M72" i="1"/>
  <c r="I65" i="1"/>
  <c r="P65" i="1"/>
  <c r="A65" i="1"/>
  <c r="O65" i="1"/>
  <c r="B72" i="1"/>
  <c r="M73" i="1"/>
  <c r="J65" i="1"/>
  <c r="N66" i="1"/>
  <c r="M74" i="1"/>
  <c r="B73" i="1"/>
  <c r="P66" i="1"/>
  <c r="A66" i="1"/>
  <c r="O66" i="1"/>
  <c r="N67" i="1"/>
  <c r="I66" i="1"/>
  <c r="O67" i="1"/>
  <c r="N68" i="1"/>
  <c r="P67" i="1"/>
  <c r="A67" i="1"/>
  <c r="I67" i="1"/>
  <c r="B74" i="1"/>
  <c r="M75" i="1"/>
  <c r="B75" i="1"/>
  <c r="M76" i="1"/>
  <c r="I68" i="1"/>
  <c r="O68" i="1"/>
  <c r="N69" i="1"/>
  <c r="P68" i="1"/>
  <c r="A68" i="1"/>
  <c r="B76" i="1"/>
  <c r="M77" i="1"/>
  <c r="P69" i="1"/>
  <c r="A69" i="1"/>
  <c r="I69" i="1"/>
  <c r="O69" i="1"/>
  <c r="N70" i="1"/>
  <c r="M78" i="1"/>
  <c r="B77" i="1"/>
  <c r="O70" i="1"/>
  <c r="N71" i="1"/>
  <c r="I70" i="1"/>
  <c r="P70" i="1"/>
  <c r="A70" i="1"/>
  <c r="P71" i="1"/>
  <c r="A71" i="1"/>
  <c r="I71" i="1"/>
  <c r="O71" i="1"/>
  <c r="N72" i="1"/>
  <c r="B78" i="1"/>
  <c r="M79" i="1"/>
  <c r="B79" i="1"/>
  <c r="M80" i="1"/>
  <c r="O72" i="1"/>
  <c r="N73" i="1"/>
  <c r="P72" i="1"/>
  <c r="A72" i="1"/>
  <c r="I72" i="1"/>
  <c r="I73" i="1"/>
  <c r="O73" i="1"/>
  <c r="N74" i="1"/>
  <c r="P73" i="1"/>
  <c r="A73" i="1"/>
  <c r="B80" i="1"/>
  <c r="M81" i="1"/>
  <c r="M82" i="1"/>
  <c r="B81" i="1"/>
  <c r="I74" i="1"/>
  <c r="O74" i="1"/>
  <c r="P74" i="1"/>
  <c r="A74" i="1"/>
  <c r="J74" i="1"/>
  <c r="N75" i="1"/>
  <c r="B82" i="1"/>
  <c r="M83" i="1"/>
  <c r="B83" i="1"/>
  <c r="M84" i="1"/>
  <c r="P75" i="1"/>
  <c r="A75" i="1"/>
  <c r="I75" i="1"/>
  <c r="O75" i="1"/>
  <c r="N76" i="1"/>
  <c r="B84" i="1"/>
  <c r="M85" i="1"/>
  <c r="O76" i="1"/>
  <c r="N77" i="1"/>
  <c r="P76" i="1"/>
  <c r="A76" i="1"/>
  <c r="I76" i="1"/>
  <c r="I77" i="1"/>
  <c r="O77" i="1"/>
  <c r="N78" i="1"/>
  <c r="P77" i="1"/>
  <c r="A77" i="1"/>
  <c r="M86" i="1"/>
  <c r="B85" i="1"/>
  <c r="B86" i="1"/>
  <c r="M87" i="1"/>
  <c r="I78" i="1"/>
  <c r="O78" i="1"/>
  <c r="N79" i="1"/>
  <c r="P78" i="1"/>
  <c r="A78" i="1"/>
  <c r="B87" i="1"/>
  <c r="M88" i="1"/>
  <c r="P79" i="1"/>
  <c r="A79" i="1"/>
  <c r="I79" i="1"/>
  <c r="O79" i="1"/>
  <c r="N80" i="1"/>
  <c r="B88" i="1"/>
  <c r="M89" i="1"/>
  <c r="O80" i="1"/>
  <c r="N81" i="1"/>
  <c r="P80" i="1"/>
  <c r="A80" i="1"/>
  <c r="I80" i="1"/>
  <c r="I81" i="1"/>
  <c r="O81" i="1"/>
  <c r="N82" i="1"/>
  <c r="P81" i="1"/>
  <c r="A81" i="1"/>
  <c r="M90" i="1"/>
  <c r="B89" i="1"/>
  <c r="B90" i="1"/>
  <c r="M91" i="1"/>
  <c r="I82" i="1"/>
  <c r="O82" i="1"/>
  <c r="N83" i="1"/>
  <c r="P82" i="1"/>
  <c r="A82" i="1"/>
  <c r="P83" i="1"/>
  <c r="A83" i="1"/>
  <c r="I83" i="1"/>
  <c r="O83" i="1"/>
  <c r="B91" i="1"/>
  <c r="M92" i="1"/>
  <c r="B92" i="1"/>
  <c r="M93" i="1"/>
  <c r="J83" i="1"/>
  <c r="N84" i="1"/>
  <c r="O84" i="1"/>
  <c r="N85" i="1"/>
  <c r="P84" i="1"/>
  <c r="A84" i="1"/>
  <c r="I84" i="1"/>
  <c r="M94" i="1"/>
  <c r="B93" i="1"/>
  <c r="B94" i="1"/>
  <c r="M95" i="1"/>
  <c r="I85" i="1"/>
  <c r="O85" i="1"/>
  <c r="N86" i="1"/>
  <c r="P85" i="1"/>
  <c r="A85" i="1"/>
  <c r="I86" i="1"/>
  <c r="O86" i="1"/>
  <c r="N87" i="1"/>
  <c r="P86" i="1"/>
  <c r="A86" i="1"/>
  <c r="B95" i="1"/>
  <c r="M96" i="1"/>
  <c r="P87" i="1"/>
  <c r="A87" i="1"/>
  <c r="I87" i="1"/>
  <c r="O87" i="1"/>
  <c r="N88" i="1"/>
  <c r="B96" i="1"/>
  <c r="M97" i="1"/>
  <c r="O88" i="1"/>
  <c r="N89" i="1"/>
  <c r="P88" i="1"/>
  <c r="A88" i="1"/>
  <c r="I88" i="1"/>
  <c r="M98" i="1"/>
  <c r="B97" i="1"/>
  <c r="B98" i="1"/>
  <c r="M99" i="1"/>
  <c r="I89" i="1"/>
  <c r="O89" i="1"/>
  <c r="N90" i="1"/>
  <c r="P89" i="1"/>
  <c r="A89" i="1"/>
  <c r="I90" i="1"/>
  <c r="O90" i="1"/>
  <c r="N91" i="1"/>
  <c r="P90" i="1"/>
  <c r="A90" i="1"/>
  <c r="B99" i="1"/>
  <c r="M100" i="1"/>
  <c r="P91" i="1"/>
  <c r="A91" i="1"/>
  <c r="I91" i="1"/>
  <c r="O91" i="1"/>
  <c r="N92" i="1"/>
  <c r="M101" i="1"/>
  <c r="B100" i="1"/>
  <c r="O92" i="1"/>
  <c r="N93" i="1"/>
  <c r="P92" i="1"/>
  <c r="A92" i="1"/>
  <c r="I92" i="1"/>
  <c r="M102" i="1"/>
  <c r="B101" i="1"/>
  <c r="B102" i="1"/>
  <c r="M103" i="1"/>
  <c r="I93" i="1"/>
  <c r="O93" i="1"/>
  <c r="N94" i="1"/>
  <c r="P93" i="1"/>
  <c r="A93" i="1"/>
  <c r="I94" i="1"/>
  <c r="O94" i="1"/>
  <c r="P94" i="1"/>
  <c r="A94" i="1"/>
  <c r="B103" i="1"/>
  <c r="M104" i="1"/>
  <c r="J94" i="1"/>
  <c r="N95" i="1"/>
  <c r="M105" i="1"/>
  <c r="B104" i="1"/>
  <c r="B105" i="1"/>
  <c r="M106" i="1"/>
  <c r="P95" i="1"/>
  <c r="A95" i="1"/>
  <c r="I95" i="1"/>
  <c r="O95" i="1"/>
  <c r="N96" i="1"/>
  <c r="B106" i="1"/>
  <c r="M107" i="1"/>
  <c r="O96" i="1"/>
  <c r="N97" i="1"/>
  <c r="P96" i="1"/>
  <c r="A96" i="1"/>
  <c r="I96" i="1"/>
  <c r="I97" i="1"/>
  <c r="O97" i="1"/>
  <c r="N98" i="1"/>
  <c r="P97" i="1"/>
  <c r="A97" i="1"/>
  <c r="M108" i="1"/>
  <c r="B107" i="1"/>
  <c r="I98" i="1"/>
  <c r="P98" i="1"/>
  <c r="A98" i="1"/>
  <c r="O98" i="1"/>
  <c r="N99" i="1"/>
  <c r="B108" i="1"/>
  <c r="M109" i="1"/>
  <c r="B109" i="1"/>
  <c r="M110" i="1"/>
  <c r="P99" i="1"/>
  <c r="A99" i="1"/>
  <c r="O99" i="1"/>
  <c r="N100" i="1"/>
  <c r="I99" i="1"/>
  <c r="O100" i="1"/>
  <c r="N101" i="1"/>
  <c r="P100" i="1"/>
  <c r="A100" i="1"/>
  <c r="I100" i="1"/>
  <c r="B110" i="1"/>
  <c r="M111" i="1"/>
  <c r="M112" i="1"/>
  <c r="B111" i="1"/>
  <c r="I101" i="1"/>
  <c r="O101" i="1"/>
  <c r="N102" i="1"/>
  <c r="P101" i="1"/>
  <c r="A101" i="1"/>
  <c r="P102" i="1"/>
  <c r="A102" i="1"/>
  <c r="I102" i="1"/>
  <c r="O102" i="1"/>
  <c r="N103" i="1"/>
  <c r="B112" i="1"/>
  <c r="M113" i="1"/>
  <c r="P103" i="1"/>
  <c r="A103" i="1"/>
  <c r="O103" i="1"/>
  <c r="N104" i="1"/>
  <c r="I103" i="1"/>
  <c r="B113" i="1"/>
  <c r="M114" i="1"/>
  <c r="B114" i="1"/>
  <c r="M115" i="1"/>
  <c r="O104" i="1"/>
  <c r="I104" i="1"/>
  <c r="P104" i="1"/>
  <c r="A104" i="1"/>
  <c r="J104" i="1"/>
  <c r="N105" i="1"/>
  <c r="M116" i="1"/>
  <c r="B115" i="1"/>
  <c r="B116" i="1"/>
  <c r="M117" i="1"/>
  <c r="I105" i="1"/>
  <c r="O105" i="1"/>
  <c r="N106" i="1"/>
  <c r="P105" i="1"/>
  <c r="A105" i="1"/>
  <c r="O106" i="1"/>
  <c r="N107" i="1"/>
  <c r="P106" i="1"/>
  <c r="A106" i="1"/>
  <c r="I106" i="1"/>
  <c r="B117" i="1"/>
  <c r="M118" i="1"/>
  <c r="B118" i="1"/>
  <c r="M119" i="1"/>
  <c r="I107" i="1"/>
  <c r="O107" i="1"/>
  <c r="N108" i="1"/>
  <c r="P107" i="1"/>
  <c r="A107" i="1"/>
  <c r="I108" i="1"/>
  <c r="O108" i="1"/>
  <c r="P108" i="1"/>
  <c r="A108" i="1"/>
  <c r="M120" i="1"/>
  <c r="B119" i="1"/>
  <c r="B120" i="1"/>
  <c r="M121" i="1"/>
  <c r="J108" i="1"/>
  <c r="N109" i="1"/>
  <c r="P109" i="1"/>
  <c r="A109" i="1"/>
  <c r="I109" i="1"/>
  <c r="O109" i="1"/>
  <c r="N110" i="1"/>
  <c r="B121" i="1"/>
  <c r="M122" i="1"/>
  <c r="O110" i="1"/>
  <c r="N111" i="1"/>
  <c r="P110" i="1"/>
  <c r="A110" i="1"/>
  <c r="I110" i="1"/>
  <c r="B122" i="1"/>
  <c r="M123" i="1"/>
  <c r="M124" i="1"/>
  <c r="B123" i="1"/>
  <c r="I111" i="1"/>
  <c r="O111" i="1"/>
  <c r="P111" i="1"/>
  <c r="A111" i="1"/>
  <c r="J111" i="1"/>
  <c r="N112" i="1"/>
  <c r="B124" i="1"/>
  <c r="M125" i="1"/>
  <c r="B125" i="1"/>
  <c r="M126" i="1"/>
  <c r="I112" i="1"/>
  <c r="O112" i="1"/>
  <c r="N113" i="1"/>
  <c r="P112" i="1"/>
  <c r="A112" i="1"/>
  <c r="P113" i="1"/>
  <c r="A113" i="1"/>
  <c r="I113" i="1"/>
  <c r="O113" i="1"/>
  <c r="N114" i="1"/>
  <c r="B126" i="1"/>
  <c r="M127" i="1"/>
  <c r="O114" i="1"/>
  <c r="P114" i="1"/>
  <c r="A114" i="1"/>
  <c r="I114" i="1"/>
  <c r="B127" i="1"/>
  <c r="M128" i="1"/>
  <c r="M129" i="1"/>
  <c r="B128" i="1"/>
  <c r="J114" i="1"/>
  <c r="N115" i="1"/>
  <c r="I115" i="1"/>
  <c r="O115" i="1"/>
  <c r="N116" i="1"/>
  <c r="P115" i="1"/>
  <c r="A115" i="1"/>
  <c r="B129" i="1"/>
  <c r="M130" i="1"/>
  <c r="I116" i="1"/>
  <c r="O116" i="1"/>
  <c r="N117" i="1"/>
  <c r="P116" i="1"/>
  <c r="A116" i="1"/>
  <c r="B130" i="1"/>
  <c r="M131" i="1"/>
  <c r="P117" i="1"/>
  <c r="A117" i="1"/>
  <c r="I117" i="1"/>
  <c r="O117" i="1"/>
  <c r="N118" i="1"/>
  <c r="B131" i="1"/>
  <c r="M132" i="1"/>
  <c r="O118" i="1"/>
  <c r="N119" i="1"/>
  <c r="P118" i="1"/>
  <c r="A118" i="1"/>
  <c r="I118" i="1"/>
  <c r="M133" i="1"/>
  <c r="B132" i="1"/>
  <c r="B133" i="1"/>
  <c r="M134" i="1"/>
  <c r="I119" i="1"/>
  <c r="O119" i="1"/>
  <c r="N120" i="1"/>
  <c r="P119" i="1"/>
  <c r="A119" i="1"/>
  <c r="I120" i="1"/>
  <c r="O120" i="1"/>
  <c r="N121" i="1"/>
  <c r="P120" i="1"/>
  <c r="A120" i="1"/>
  <c r="B134" i="1"/>
  <c r="M135" i="1"/>
  <c r="P121" i="1"/>
  <c r="A121" i="1"/>
  <c r="I121" i="1"/>
  <c r="O121" i="1"/>
  <c r="N122" i="1"/>
  <c r="B135" i="1"/>
  <c r="M136" i="1"/>
  <c r="O122" i="1"/>
  <c r="N123" i="1"/>
  <c r="P122" i="1"/>
  <c r="A122" i="1"/>
  <c r="I122" i="1"/>
  <c r="M137" i="1"/>
  <c r="B136" i="1"/>
  <c r="B137" i="1"/>
  <c r="M138" i="1"/>
  <c r="I123" i="1"/>
  <c r="O123" i="1"/>
  <c r="N124" i="1"/>
  <c r="P123" i="1"/>
  <c r="A123" i="1"/>
  <c r="I124" i="1"/>
  <c r="O124" i="1"/>
  <c r="N125" i="1"/>
  <c r="P124" i="1"/>
  <c r="A124" i="1"/>
  <c r="B138" i="1"/>
  <c r="M139" i="1"/>
  <c r="B139" i="1"/>
  <c r="M140" i="1"/>
  <c r="P125" i="1"/>
  <c r="A125" i="1"/>
  <c r="I125" i="1"/>
  <c r="O125" i="1"/>
  <c r="N126" i="1"/>
  <c r="M141" i="1"/>
  <c r="B140" i="1"/>
  <c r="O126" i="1"/>
  <c r="N127" i="1"/>
  <c r="P126" i="1"/>
  <c r="A126" i="1"/>
  <c r="I126" i="1"/>
  <c r="O127" i="1"/>
  <c r="N128" i="1"/>
  <c r="P127" i="1"/>
  <c r="A127" i="1"/>
  <c r="I127" i="1"/>
  <c r="B141" i="1"/>
  <c r="M142" i="1"/>
  <c r="B142" i="1"/>
  <c r="M143" i="1"/>
  <c r="I128" i="1"/>
  <c r="O128" i="1"/>
  <c r="P128" i="1"/>
  <c r="A128" i="1"/>
  <c r="J128" i="1"/>
  <c r="N129" i="1"/>
  <c r="B143" i="1"/>
  <c r="M144" i="1"/>
  <c r="I129" i="1"/>
  <c r="O129" i="1"/>
  <c r="N130" i="1"/>
  <c r="P129" i="1"/>
  <c r="A129" i="1"/>
  <c r="B144" i="1"/>
  <c r="M145" i="1"/>
  <c r="P130" i="1"/>
  <c r="A130" i="1"/>
  <c r="O130" i="1"/>
  <c r="N131" i="1"/>
  <c r="I130" i="1"/>
  <c r="M146" i="1"/>
  <c r="B145" i="1"/>
  <c r="B146" i="1"/>
  <c r="M147" i="1"/>
  <c r="O131" i="1"/>
  <c r="N132" i="1"/>
  <c r="P131" i="1"/>
  <c r="A131" i="1"/>
  <c r="I131" i="1"/>
  <c r="B147" i="1"/>
  <c r="M148" i="1"/>
  <c r="I132" i="1"/>
  <c r="O132" i="1"/>
  <c r="N133" i="1"/>
  <c r="P132" i="1"/>
  <c r="A132" i="1"/>
  <c r="I133" i="1"/>
  <c r="O133" i="1"/>
  <c r="N134" i="1"/>
  <c r="P133" i="1"/>
  <c r="A133" i="1"/>
  <c r="B148" i="1"/>
  <c r="M149" i="1"/>
  <c r="P134" i="1"/>
  <c r="A134" i="1"/>
  <c r="O134" i="1"/>
  <c r="N135" i="1"/>
  <c r="I134" i="1"/>
  <c r="B149" i="1"/>
  <c r="M150" i="1"/>
  <c r="O135" i="1"/>
  <c r="N136" i="1"/>
  <c r="P135" i="1"/>
  <c r="A135" i="1"/>
  <c r="I135" i="1"/>
  <c r="B150" i="1"/>
  <c r="M151" i="1"/>
  <c r="M152" i="1"/>
  <c r="B151" i="1"/>
  <c r="I136" i="1"/>
  <c r="O136" i="1"/>
  <c r="N137" i="1"/>
  <c r="P136" i="1"/>
  <c r="A136" i="1"/>
  <c r="I137" i="1"/>
  <c r="O137" i="1"/>
  <c r="N138" i="1"/>
  <c r="P137" i="1"/>
  <c r="A137" i="1"/>
  <c r="B152" i="1"/>
  <c r="M153" i="1"/>
  <c r="P138" i="1"/>
  <c r="A138" i="1"/>
  <c r="O138" i="1"/>
  <c r="N139" i="1"/>
  <c r="I138" i="1"/>
  <c r="B153" i="1"/>
  <c r="M154" i="1"/>
  <c r="B154" i="1"/>
  <c r="M155" i="1"/>
  <c r="O139" i="1"/>
  <c r="N140" i="1"/>
  <c r="P139" i="1"/>
  <c r="A139" i="1"/>
  <c r="I139" i="1"/>
  <c r="M156" i="1"/>
  <c r="B155" i="1"/>
  <c r="I140" i="1"/>
  <c r="O140" i="1"/>
  <c r="P140" i="1"/>
  <c r="A140" i="1"/>
  <c r="J140" i="1"/>
  <c r="N141" i="1"/>
  <c r="B156" i="1"/>
  <c r="M157" i="1"/>
  <c r="B157" i="1"/>
  <c r="M158" i="1"/>
  <c r="I141" i="1"/>
  <c r="P141" i="1"/>
  <c r="A141" i="1"/>
  <c r="O141" i="1"/>
  <c r="N142" i="1"/>
  <c r="B158" i="1"/>
  <c r="M159" i="1"/>
  <c r="P142" i="1"/>
  <c r="A142" i="1"/>
  <c r="O142" i="1"/>
  <c r="N143" i="1"/>
  <c r="I142" i="1"/>
  <c r="P143" i="1"/>
  <c r="A143" i="1"/>
  <c r="I143" i="1"/>
  <c r="O143" i="1"/>
  <c r="N144" i="1"/>
  <c r="M160" i="1"/>
  <c r="B159" i="1"/>
  <c r="B160" i="1"/>
  <c r="M161" i="1"/>
  <c r="O144" i="1"/>
  <c r="N145" i="1"/>
  <c r="P144" i="1"/>
  <c r="A144" i="1"/>
  <c r="I144" i="1"/>
  <c r="I145" i="1"/>
  <c r="O145" i="1"/>
  <c r="N146" i="1"/>
  <c r="P145" i="1"/>
  <c r="A145" i="1"/>
  <c r="B161" i="1"/>
  <c r="M162" i="1"/>
  <c r="I146" i="1"/>
  <c r="O146" i="1"/>
  <c r="N147" i="1"/>
  <c r="P146" i="1"/>
  <c r="A146" i="1"/>
  <c r="B162" i="1"/>
  <c r="M163" i="1"/>
  <c r="P147" i="1"/>
  <c r="A147" i="1"/>
  <c r="I147" i="1"/>
  <c r="O147" i="1"/>
  <c r="N148" i="1"/>
  <c r="M164" i="1"/>
  <c r="B163" i="1"/>
  <c r="B164" i="1"/>
  <c r="M165" i="1"/>
  <c r="P148" i="1"/>
  <c r="I148" i="1"/>
  <c r="O148" i="1"/>
  <c r="N149" i="1"/>
  <c r="B165" i="1"/>
  <c r="M166" i="1"/>
  <c r="O149" i="1"/>
  <c r="N150" i="1"/>
  <c r="P149" i="1"/>
  <c r="A149" i="1"/>
  <c r="I149" i="1"/>
  <c r="O150" i="1"/>
  <c r="N151" i="1"/>
  <c r="P150" i="1"/>
  <c r="I150" i="1"/>
  <c r="B166" i="1"/>
  <c r="M167" i="1"/>
  <c r="M168" i="1"/>
  <c r="B167" i="1"/>
  <c r="I151" i="1"/>
  <c r="O151" i="1"/>
  <c r="N152" i="1"/>
  <c r="P151" i="1"/>
  <c r="A151" i="1"/>
  <c r="I152" i="1"/>
  <c r="O152" i="1"/>
  <c r="N153" i="1"/>
  <c r="P152" i="1"/>
  <c r="A152" i="1"/>
  <c r="B168" i="1"/>
  <c r="M169" i="1"/>
  <c r="P153" i="1"/>
  <c r="A153" i="1"/>
  <c r="I153" i="1"/>
  <c r="O153" i="1"/>
  <c r="N154" i="1"/>
  <c r="B169" i="1"/>
  <c r="M170" i="1"/>
  <c r="B170" i="1"/>
  <c r="M171" i="1"/>
  <c r="O154" i="1"/>
  <c r="P154" i="1"/>
  <c r="A154" i="1"/>
  <c r="I154" i="1"/>
  <c r="J154" i="1"/>
  <c r="N155" i="1"/>
  <c r="M172" i="1"/>
  <c r="B171" i="1"/>
  <c r="B172" i="1"/>
  <c r="M173" i="1"/>
  <c r="I155" i="1"/>
  <c r="O155" i="1"/>
  <c r="N156" i="1"/>
  <c r="P155" i="1"/>
  <c r="A155" i="1"/>
  <c r="I156" i="1"/>
  <c r="O156" i="1"/>
  <c r="N157" i="1"/>
  <c r="P156" i="1"/>
  <c r="A156" i="1"/>
  <c r="B173" i="1"/>
  <c r="M174" i="1"/>
  <c r="P157" i="1"/>
  <c r="A157" i="1"/>
  <c r="I157" i="1"/>
  <c r="O157" i="1"/>
  <c r="N158" i="1"/>
  <c r="B175" i="1"/>
  <c r="M175" i="1"/>
  <c r="O158" i="1"/>
  <c r="N159" i="1"/>
  <c r="P158" i="1"/>
  <c r="A158" i="1"/>
  <c r="I158" i="1"/>
  <c r="I159" i="1"/>
  <c r="O159" i="1"/>
  <c r="N160" i="1"/>
  <c r="P159" i="1"/>
  <c r="A159" i="1"/>
  <c r="I160" i="1"/>
  <c r="O160" i="1"/>
  <c r="P160" i="1"/>
  <c r="A160" i="1"/>
  <c r="J160" i="1"/>
  <c r="N161" i="1"/>
  <c r="P161" i="1"/>
  <c r="A161" i="1"/>
  <c r="I161" i="1"/>
  <c r="O161" i="1"/>
  <c r="N162" i="1"/>
  <c r="O162" i="1"/>
  <c r="N163" i="1"/>
  <c r="P162" i="1"/>
  <c r="A162" i="1"/>
  <c r="I162" i="1"/>
  <c r="I163" i="1"/>
  <c r="O163" i="1"/>
  <c r="N164" i="1"/>
  <c r="P163" i="1"/>
  <c r="A163" i="1"/>
  <c r="I164" i="1"/>
  <c r="O164" i="1"/>
  <c r="P164" i="1"/>
  <c r="A164" i="1"/>
  <c r="J164" i="1"/>
  <c r="N165" i="1"/>
  <c r="P165" i="1"/>
  <c r="A165" i="1"/>
  <c r="I165" i="1"/>
  <c r="O165" i="1"/>
  <c r="N166" i="1"/>
  <c r="O166" i="1"/>
  <c r="N167" i="1"/>
  <c r="P166" i="1"/>
  <c r="A166" i="1"/>
  <c r="I166" i="1"/>
  <c r="I167" i="1"/>
  <c r="O167" i="1"/>
  <c r="N168" i="1"/>
  <c r="P167" i="1"/>
  <c r="A167" i="1"/>
  <c r="I168" i="1"/>
  <c r="O168" i="1"/>
  <c r="N169" i="1"/>
  <c r="P168" i="1"/>
  <c r="A168" i="1"/>
  <c r="P169" i="1"/>
  <c r="A169" i="1"/>
  <c r="I169" i="1"/>
  <c r="O169" i="1"/>
  <c r="N170" i="1"/>
  <c r="O170" i="1"/>
  <c r="N171" i="1"/>
  <c r="P170" i="1"/>
  <c r="A170" i="1"/>
  <c r="I170" i="1"/>
  <c r="I171" i="1"/>
  <c r="O171" i="1"/>
  <c r="P171" i="1"/>
  <c r="A171" i="1"/>
  <c r="J171" i="1"/>
  <c r="N172" i="1"/>
  <c r="I172" i="1"/>
  <c r="O172" i="1"/>
  <c r="N173" i="1"/>
  <c r="P172" i="1"/>
  <c r="A172" i="1"/>
  <c r="P173" i="1"/>
  <c r="I173" i="1"/>
  <c r="O173" i="1"/>
  <c r="N174" i="1"/>
  <c r="O174" i="1"/>
  <c r="N175" i="1"/>
  <c r="I175" i="1"/>
  <c r="A173" i="1"/>
  <c r="P174" i="1"/>
  <c r="A174" i="1"/>
  <c r="A175" i="1"/>
  <c r="G9" i="1"/>
  <c r="O175" i="1"/>
  <c r="P175" i="1"/>
</calcChain>
</file>

<file path=xl/comments1.xml><?xml version="1.0" encoding="utf-8"?>
<comments xmlns="http://schemas.openxmlformats.org/spreadsheetml/2006/main">
  <authors>
    <author/>
  </authors>
  <commentList>
    <comment ref="G1" authorId="0" shape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 xml:space="preserve">les initiales de la Diagonale </t>
        </r>
        <r>
          <rPr>
            <sz val="8"/>
            <color indexed="12"/>
            <rFont val="Tahoma"/>
            <family val="2"/>
          </rPr>
          <t>(</t>
        </r>
        <r>
          <rPr>
            <b/>
            <sz val="8"/>
            <color indexed="12"/>
            <rFont val="Tahoma"/>
            <family val="2"/>
          </rPr>
          <t>DM</t>
        </r>
        <r>
          <rPr>
            <sz val="8"/>
            <color indexed="8"/>
            <rFont val="Tahoma"/>
            <family val="2"/>
          </rPr>
          <t xml:space="preserve">, </t>
        </r>
        <r>
          <rPr>
            <b/>
            <sz val="8"/>
            <color indexed="12"/>
            <rFont val="Tahoma"/>
            <family val="2"/>
          </rPr>
          <t>SH</t>
        </r>
        <r>
          <rPr>
            <sz val="8"/>
            <color indexed="8"/>
            <rFont val="Tahoma"/>
            <family val="2"/>
          </rPr>
          <t xml:space="preserve">, </t>
        </r>
        <r>
          <rPr>
            <b/>
            <sz val="8"/>
            <color indexed="12"/>
            <rFont val="Tahoma"/>
            <family val="2"/>
          </rPr>
          <t>BP</t>
        </r>
        <r>
          <rPr>
            <sz val="8"/>
            <color indexed="8"/>
            <rFont val="Tahoma"/>
            <family val="2"/>
          </rPr>
          <t>, …) ou de l'EuroDiagonale (</t>
        </r>
        <r>
          <rPr>
            <b/>
            <sz val="8"/>
            <color indexed="17"/>
            <rFont val="Tahoma"/>
            <family val="2"/>
          </rPr>
          <t>DC</t>
        </r>
        <r>
          <rPr>
            <sz val="8"/>
            <color indexed="8"/>
            <rFont val="Tahoma"/>
            <family val="2"/>
          </rPr>
          <t xml:space="preserve">, </t>
        </r>
        <r>
          <rPr>
            <b/>
            <sz val="8"/>
            <color indexed="17"/>
            <rFont val="Tahoma"/>
            <family val="2"/>
          </rPr>
          <t>LH</t>
        </r>
        <r>
          <rPr>
            <sz val="8"/>
            <color indexed="8"/>
            <rFont val="Tahoma"/>
            <family val="2"/>
          </rPr>
          <t xml:space="preserve">, </t>
        </r>
        <r>
          <rPr>
            <b/>
            <sz val="8"/>
            <color indexed="17"/>
            <rFont val="Tahoma"/>
            <family val="2"/>
          </rPr>
          <t>IB</t>
        </r>
        <r>
          <rPr>
            <sz val="8"/>
            <color indexed="8"/>
            <rFont val="Tahoma"/>
            <family val="2"/>
          </rPr>
          <t xml:space="preserve">, …).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Note : concernant </t>
        </r>
        <r>
          <rPr>
            <b/>
            <sz val="8"/>
            <color indexed="8"/>
            <rFont val="Tahoma"/>
            <family val="2"/>
          </rPr>
          <t>Bari</t>
        </r>
        <r>
          <rPr>
            <sz val="8"/>
            <color indexed="8"/>
            <rFont val="Tahoma"/>
            <family val="2"/>
          </rPr>
          <t xml:space="preserve"> et </t>
        </r>
        <r>
          <rPr>
            <b/>
            <sz val="8"/>
            <color indexed="8"/>
            <rFont val="Tahoma"/>
            <family val="2"/>
          </rPr>
          <t>Budapest,</t>
        </r>
        <r>
          <rPr>
            <sz val="8"/>
            <color indexed="8"/>
            <rFont val="Tahoma"/>
            <family val="2"/>
          </rPr>
          <t xml:space="preserve"> les initiales sont : </t>
        </r>
        <r>
          <rPr>
            <b/>
            <sz val="8"/>
            <color indexed="17"/>
            <rFont val="Tahoma"/>
            <family val="2"/>
          </rPr>
          <t>I</t>
        </r>
        <r>
          <rPr>
            <sz val="8"/>
            <color indexed="8"/>
            <rFont val="Tahoma"/>
            <family val="2"/>
          </rPr>
          <t xml:space="preserve"> et </t>
        </r>
        <r>
          <rPr>
            <b/>
            <sz val="8"/>
            <color indexed="17"/>
            <rFont val="Tahoma"/>
            <family val="2"/>
          </rPr>
          <t>T</t>
        </r>
        <r>
          <rPr>
            <sz val="8"/>
            <color indexed="8"/>
            <rFont val="Tahoma"/>
            <family val="2"/>
          </rPr>
          <t xml:space="preserve"> respectivement.</t>
        </r>
      </text>
    </comment>
    <comment ref="H1" authorId="0" shape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"/>
            <rFont val="Tahoma"/>
            <family val="2"/>
          </rPr>
          <t xml:space="preserve"> le N° de
la Diagonale ou de l'EuroDiagonale.</t>
        </r>
      </text>
    </comment>
    <comment ref="A5" authorId="0" shape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"/>
            <rFont val="Tahoma"/>
            <family val="2"/>
          </rPr>
          <t xml:space="preserve"> les </t>
        </r>
        <r>
          <rPr>
            <b/>
            <sz val="8"/>
            <color indexed="8"/>
            <rFont val="Tahoma"/>
            <family val="2"/>
          </rPr>
          <t>Prénom</t>
        </r>
        <r>
          <rPr>
            <sz val="8"/>
            <color indexed="8"/>
            <rFont val="Tahoma"/>
            <family val="2"/>
          </rPr>
          <t xml:space="preserve"> et</t>
        </r>
        <r>
          <rPr>
            <b/>
            <sz val="8"/>
            <color indexed="8"/>
            <rFont val="Tahoma"/>
            <family val="2"/>
          </rPr>
          <t xml:space="preserve"> Nom</t>
        </r>
        <r>
          <rPr>
            <sz val="8"/>
            <color indexed="8"/>
            <rFont val="Tahoma"/>
            <family val="2"/>
          </rPr>
          <t xml:space="preserve"> du/des </t>
        </r>
        <r>
          <rPr>
            <b/>
            <sz val="8"/>
            <color indexed="8"/>
            <rFont val="Tahoma"/>
            <family val="2"/>
          </rPr>
          <t xml:space="preserve">participant(s)
</t>
        </r>
        <r>
          <rPr>
            <sz val="8"/>
            <color indexed="8"/>
            <rFont val="Tahoma"/>
            <family val="2"/>
          </rPr>
          <t>(</t>
        </r>
        <r>
          <rPr>
            <b/>
            <i/>
            <sz val="8"/>
            <color indexed="8"/>
            <rFont val="Tahoma"/>
            <family val="2"/>
          </rPr>
          <t>alt+entrée</t>
        </r>
        <r>
          <rPr>
            <sz val="8"/>
            <color indexed="8"/>
            <rFont val="Tahoma"/>
            <family val="2"/>
          </rPr>
          <t xml:space="preserve"> pour revenir à la ligne entre chaque Prénom / Nom)</t>
        </r>
      </text>
    </comment>
    <comment ref="F5" authorId="0" shape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"/>
            <rFont val="Tahoma"/>
            <family val="2"/>
          </rPr>
          <t xml:space="preserve"> la </t>
        </r>
        <r>
          <rPr>
            <u/>
            <sz val="8"/>
            <color indexed="8"/>
            <rFont val="Tahoma"/>
            <family val="2"/>
          </rPr>
          <t>date</t>
        </r>
        <r>
          <rPr>
            <sz val="8"/>
            <color indexed="8"/>
            <rFont val="Tahoma"/>
            <family val="2"/>
          </rPr>
          <t xml:space="preserve"> et </t>
        </r>
        <r>
          <rPr>
            <u/>
            <sz val="8"/>
            <color indexed="8"/>
            <rFont val="Tahoma"/>
            <family val="2"/>
          </rPr>
          <t>l'heure</t>
        </r>
        <r>
          <rPr>
            <sz val="8"/>
            <color indexed="8"/>
            <rFont val="Tahoma"/>
            <family val="2"/>
          </rPr>
          <t xml:space="preserve"> de départ sous la forme :
</t>
        </r>
        <r>
          <rPr>
            <b/>
            <sz val="8"/>
            <color indexed="12"/>
            <rFont val="Tahoma"/>
            <family val="2"/>
          </rPr>
          <t xml:space="preserve">jj/mm/aa hh:mm
</t>
        </r>
        <r>
          <rPr>
            <sz val="8"/>
            <color indexed="8"/>
            <rFont val="Tahoma"/>
            <family val="2"/>
          </rPr>
          <t xml:space="preserve">Exemple : </t>
        </r>
        <r>
          <rPr>
            <b/>
            <sz val="8"/>
            <color indexed="12"/>
            <rFont val="Tahoma"/>
            <family val="2"/>
          </rPr>
          <t>29/05/13 04:00</t>
        </r>
        <r>
          <rPr>
            <sz val="8"/>
            <color indexed="8"/>
            <rFont val="Tahoma"/>
            <family val="2"/>
          </rPr>
          <t xml:space="preserve"> pour le 29 mai 2013 à 04h00.
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color indexed="10"/>
            <rFont val="Tahoma"/>
            <family val="2"/>
          </rPr>
          <t xml:space="preserve">Respectez l'espace entre la date et l'heure.
</t>
        </r>
        <r>
          <rPr>
            <sz val="8"/>
            <color indexed="12"/>
            <rFont val="Tahoma"/>
            <family val="2"/>
          </rPr>
          <t>jj/mm/aa</t>
        </r>
        <r>
          <rPr>
            <sz val="8"/>
            <color indexed="8"/>
            <rFont val="Tahoma"/>
            <family val="2"/>
          </rPr>
          <t xml:space="preserve"> </t>
        </r>
        <r>
          <rPr>
            <sz val="8"/>
            <color indexed="10"/>
            <rFont val="Tahoma"/>
            <family val="2"/>
          </rPr>
          <t>"espace"</t>
        </r>
        <r>
          <rPr>
            <sz val="8"/>
            <color indexed="8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hh:mm</t>
        </r>
      </text>
    </comment>
    <comment ref="H6" authorId="0" shapeId="0">
      <text>
        <r>
          <rPr>
            <sz val="10"/>
            <color indexed="8"/>
            <rFont val="Arial"/>
            <family val="2"/>
          </rPr>
          <t>Portable du capitaine de route</t>
        </r>
      </text>
    </comment>
    <comment ref="D13" authorId="0" shapeId="0">
      <text>
        <r>
          <rPr>
            <sz val="8"/>
            <color indexed="8"/>
            <rFont val="Tahoma"/>
            <family val="2"/>
          </rPr>
          <t xml:space="preserve">Deux lettres possibles :
</t>
        </r>
        <r>
          <rPr>
            <sz val="8"/>
            <color indexed="8"/>
            <rFont val="Tahoma"/>
            <family val="2"/>
          </rPr>
          <t xml:space="preserve">     •</t>
        </r>
        <r>
          <rPr>
            <b/>
            <sz val="8"/>
            <color indexed="8"/>
            <rFont val="Tahoma"/>
            <family val="2"/>
          </rPr>
          <t xml:space="preserve"> S</t>
        </r>
        <r>
          <rPr>
            <sz val="8"/>
            <color indexed="8"/>
            <rFont val="Tahoma"/>
            <family val="2"/>
          </rPr>
          <t xml:space="preserve"> pourSMS  ( SMS départ et SMS arrivée),
</t>
        </r>
        <r>
          <rPr>
            <sz val="8"/>
            <color indexed="8"/>
            <rFont val="Tahoma"/>
            <family val="2"/>
          </rPr>
          <t xml:space="preserve">     • </t>
        </r>
        <r>
          <rPr>
            <b/>
            <sz val="8"/>
            <color indexed="8"/>
            <rFont val="Tahoma"/>
            <family val="2"/>
          </rPr>
          <t>P</t>
        </r>
        <r>
          <rPr>
            <sz val="8"/>
            <color indexed="8"/>
            <rFont val="Tahoma"/>
            <family val="2"/>
          </rPr>
          <t xml:space="preserve"> pour </t>
        </r>
        <r>
          <rPr>
            <u/>
            <sz val="8"/>
            <color indexed="8"/>
            <rFont val="Tahoma"/>
            <family val="2"/>
          </rPr>
          <t>Pointage</t>
        </r>
        <r>
          <rPr>
            <sz val="8"/>
            <color indexed="8"/>
            <rFont val="Tahoma"/>
            <family val="2"/>
          </rPr>
          <t xml:space="preserve"> sur le carnet de route.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Les règles sont les suivantes :
</t>
        </r>
        <r>
          <rPr>
            <sz val="8"/>
            <color indexed="8"/>
            <rFont val="Tahoma"/>
            <family val="2"/>
          </rPr>
          <t xml:space="preserve">    • </t>
        </r>
        <r>
          <rPr>
            <b/>
            <sz val="8"/>
            <color indexed="8"/>
            <rFont val="Tahoma"/>
            <family val="2"/>
          </rPr>
          <t>EuroDiagonales</t>
        </r>
        <r>
          <rPr>
            <sz val="8"/>
            <color indexed="8"/>
            <rFont val="Tahoma"/>
            <family val="2"/>
          </rPr>
          <t xml:space="preserve"> : au moins un Pointage par jour.
</t>
        </r>
        <r>
          <rPr>
            <sz val="8"/>
            <color indexed="8"/>
            <rFont val="Tahoma"/>
            <family val="2"/>
          </rPr>
          <t xml:space="preserve">    • </t>
        </r>
        <r>
          <rPr>
            <b/>
            <sz val="8"/>
            <color indexed="8"/>
            <rFont val="Tahoma"/>
            <family val="2"/>
          </rPr>
          <t>Diagonales</t>
        </r>
        <r>
          <rPr>
            <sz val="8"/>
            <color indexed="8"/>
            <rFont val="Tahoma"/>
            <family val="2"/>
          </rPr>
          <t xml:space="preserve"> :
</t>
        </r>
        <r>
          <rPr>
            <sz val="8"/>
            <color indexed="8"/>
            <rFont val="Tahoma"/>
            <family val="2"/>
          </rPr>
          <t xml:space="preserve">         o Le 1er </t>
        </r>
        <r>
          <rPr>
            <b/>
            <sz val="8"/>
            <color indexed="8"/>
            <rFont val="Tahoma"/>
            <family val="2"/>
          </rPr>
          <t>S</t>
        </r>
        <r>
          <rPr>
            <sz val="8"/>
            <color indexed="8"/>
            <rFont val="Tahoma"/>
            <family val="2"/>
          </rPr>
          <t xml:space="preserve"> (le SMS</t>
        </r>
        <r>
          <rPr>
            <u/>
            <sz val="8"/>
            <color indexed="8"/>
            <rFont val="Tahoma"/>
            <family val="2"/>
          </rPr>
          <t xml:space="preserve"> départ</t>
        </r>
        <r>
          <rPr>
            <sz val="8"/>
            <color indexed="8"/>
            <rFont val="Tahoma"/>
            <family val="2"/>
          </rPr>
          <t xml:space="preserve">) au plus à 50 km du départ,
</t>
        </r>
        <r>
          <rPr>
            <sz val="8"/>
            <color indexed="8"/>
            <rFont val="Tahoma"/>
            <family val="2"/>
          </rPr>
          <t xml:space="preserve">         o Le 2ème </t>
        </r>
        <r>
          <rPr>
            <b/>
            <sz val="8"/>
            <color indexed="8"/>
            <rFont val="Tahoma"/>
            <family val="2"/>
          </rPr>
          <t>S</t>
        </r>
        <r>
          <rPr>
            <sz val="8"/>
            <color indexed="8"/>
            <rFont val="Tahoma"/>
            <family val="2"/>
          </rPr>
          <t xml:space="preserve"> (le SMS</t>
        </r>
        <r>
          <rPr>
            <u/>
            <sz val="8"/>
            <color indexed="8"/>
            <rFont val="Tahoma"/>
            <family val="2"/>
          </rPr>
          <t xml:space="preserve"> arrivée</t>
        </r>
        <r>
          <rPr>
            <sz val="8"/>
            <color indexed="8"/>
            <rFont val="Tahoma"/>
            <family val="2"/>
          </rPr>
          <t xml:space="preserve">) à moins de 50 km de l’arrivée,
</t>
        </r>
        <r>
          <rPr>
            <sz val="8"/>
            <color indexed="8"/>
            <rFont val="Tahoma"/>
            <family val="2"/>
          </rPr>
          <t xml:space="preserve">         o Les </t>
        </r>
        <r>
          <rPr>
            <b/>
            <sz val="8"/>
            <color indexed="8"/>
            <rFont val="Tahoma"/>
            <family val="2"/>
          </rPr>
          <t>P</t>
        </r>
        <r>
          <rPr>
            <sz val="8"/>
            <color indexed="8"/>
            <rFont val="Tahoma"/>
            <family val="2"/>
          </rPr>
          <t xml:space="preserve"> (pointages sur le carnet de route) espacés au plus de 120 km,
</t>
        </r>
        <r>
          <rPr>
            <sz val="8"/>
            <color indexed="8"/>
            <rFont val="Tahoma"/>
            <family val="2"/>
          </rPr>
          <t xml:space="preserve">         o Le 1er </t>
        </r>
        <r>
          <rPr>
            <b/>
            <sz val="8"/>
            <color indexed="8"/>
            <rFont val="Tahoma"/>
            <family val="2"/>
          </rPr>
          <t>P</t>
        </r>
        <r>
          <rPr>
            <sz val="8"/>
            <color indexed="8"/>
            <rFont val="Tahoma"/>
            <family val="2"/>
          </rPr>
          <t xml:space="preserve"> peut être mis jusqu’à 120 km du 1er S ( SMS départ),
</t>
        </r>
        <r>
          <rPr>
            <sz val="8"/>
            <color indexed="8"/>
            <rFont val="Tahoma"/>
            <family val="2"/>
          </rPr>
          <t xml:space="preserve">         o Le dernier </t>
        </r>
        <r>
          <rPr>
            <b/>
            <sz val="8"/>
            <color indexed="8"/>
            <rFont val="Tahoma"/>
            <family val="2"/>
          </rPr>
          <t>P</t>
        </r>
        <r>
          <rPr>
            <sz val="8"/>
            <color indexed="8"/>
            <rFont val="Tahoma"/>
            <family val="2"/>
          </rPr>
          <t xml:space="preserve"> peut être mis jusqu’à 120 km du 2ème</t>
        </r>
        <r>
          <rPr>
            <b/>
            <sz val="8"/>
            <color indexed="8"/>
            <rFont val="Tahoma"/>
            <family val="2"/>
          </rPr>
          <t xml:space="preserve"> S</t>
        </r>
        <r>
          <rPr>
            <sz val="8"/>
            <color indexed="8"/>
            <rFont val="Tahoma"/>
            <family val="2"/>
          </rPr>
          <t xml:space="preserve"> (le SMS arrivée).</t>
        </r>
      </text>
    </comment>
    <comment ref="G13" authorId="0" shape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"/>
            <rFont val="Tahoma"/>
            <family val="2"/>
          </rPr>
          <t xml:space="preserve"> les pauses sous la forme : </t>
        </r>
        <r>
          <rPr>
            <b/>
            <sz val="8"/>
            <color indexed="12"/>
            <rFont val="Tahoma"/>
            <family val="2"/>
          </rPr>
          <t xml:space="preserve">h:mm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Ex : </t>
        </r>
        <r>
          <rPr>
            <b/>
            <sz val="8"/>
            <color indexed="12"/>
            <rFont val="Tahoma"/>
            <family val="2"/>
          </rPr>
          <t>0:20</t>
        </r>
        <r>
          <rPr>
            <sz val="8"/>
            <color indexed="8"/>
            <rFont val="Tahoma"/>
            <family val="2"/>
          </rPr>
          <t xml:space="preserve"> pour une pause de 20 minutes.</t>
        </r>
      </text>
    </comment>
    <comment ref="H13" authorId="0" shapeId="0">
      <text>
        <r>
          <rPr>
            <b/>
            <sz val="8"/>
            <color indexed="10"/>
            <rFont val="Tahoma"/>
            <family val="2"/>
          </rPr>
          <t>Saisir</t>
        </r>
        <r>
          <rPr>
            <sz val="8"/>
            <color indexed="8"/>
            <rFont val="Tahoma"/>
            <family val="2"/>
          </rPr>
          <t xml:space="preserve"> la vitesse </t>
        </r>
        <r>
          <rPr>
            <u/>
            <sz val="8"/>
            <color indexed="8"/>
            <rFont val="Tahoma"/>
            <family val="2"/>
          </rPr>
          <t xml:space="preserve">sans l'unité
</t>
        </r>
        <r>
          <rPr>
            <sz val="8"/>
            <color indexed="8"/>
            <rFont val="Tahoma"/>
            <family val="2"/>
          </rPr>
          <t xml:space="preserve">
exemple : </t>
        </r>
        <r>
          <rPr>
            <b/>
            <sz val="8"/>
            <color indexed="12"/>
            <rFont val="Tahoma"/>
            <family val="2"/>
          </rPr>
          <t>19,4</t>
        </r>
        <r>
          <rPr>
            <sz val="8"/>
            <color indexed="8"/>
            <rFont val="Tahoma"/>
            <family val="2"/>
          </rPr>
          <t xml:space="preserve"> pour </t>
        </r>
        <r>
          <rPr>
            <b/>
            <sz val="8"/>
            <color indexed="8"/>
            <rFont val="Tahoma"/>
            <family val="2"/>
          </rPr>
          <t>19,4 km/h</t>
        </r>
        <r>
          <rPr>
            <sz val="8"/>
            <color indexed="8"/>
            <rFont val="Tahoma"/>
            <family val="2"/>
          </rPr>
          <t xml:space="preserve"> et uniquement quand elle change.
Si elle ne change pas, </t>
        </r>
        <r>
          <rPr>
            <u/>
            <sz val="8"/>
            <color indexed="8"/>
            <rFont val="Tahoma"/>
            <family val="2"/>
          </rPr>
          <t>inutile de la réécrire</t>
        </r>
        <r>
          <rPr>
            <sz val="8"/>
            <color indexed="8"/>
            <rFont val="Tahoma"/>
            <family val="2"/>
          </rPr>
          <t>.</t>
        </r>
      </text>
    </comment>
    <comment ref="C14" authorId="0" shapeId="0">
      <text>
        <r>
          <rPr>
            <b/>
            <sz val="8"/>
            <color indexed="10"/>
            <rFont val="Tahoma"/>
            <family val="2"/>
          </rPr>
          <t>Saisie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 xml:space="preserve">"simple" de la distance.
Ex : </t>
        </r>
        <r>
          <rPr>
            <b/>
            <sz val="8"/>
            <color indexed="12"/>
            <rFont val="Tahoma"/>
            <family val="2"/>
          </rPr>
          <t>20</t>
        </r>
        <r>
          <rPr>
            <sz val="8"/>
            <color indexed="8"/>
            <rFont val="Tahoma"/>
            <family val="2"/>
          </rPr>
          <t xml:space="preserve"> pour </t>
        </r>
        <r>
          <rPr>
            <b/>
            <sz val="8"/>
            <color indexed="8"/>
            <rFont val="Tahoma"/>
            <family val="2"/>
          </rPr>
          <t>20 km</t>
        </r>
      </text>
    </comment>
  </commentList>
</comments>
</file>

<file path=xl/sharedStrings.xml><?xml version="1.0" encoding="utf-8"?>
<sst xmlns="http://schemas.openxmlformats.org/spreadsheetml/2006/main" count="126" uniqueCount="76">
  <si>
    <t>HM</t>
  </si>
  <si>
    <t>Prénom et Nom des participants</t>
  </si>
  <si>
    <t>Départ le :</t>
  </si>
  <si>
    <t>6 Noms maximum et le capitaine de route en premier</t>
  </si>
  <si>
    <r>
      <t>N° de téléphone portable</t>
    </r>
    <r>
      <rPr>
        <i/>
        <sz val="9"/>
        <rFont val="Arial"/>
        <family val="2"/>
      </rPr>
      <t>(facultatif) :</t>
    </r>
  </si>
  <si>
    <t>06 00 00 00 00</t>
  </si>
  <si>
    <t>Délai :</t>
  </si>
  <si>
    <t>Arrivée au plus tard le :</t>
  </si>
  <si>
    <t>Marge prévue :</t>
  </si>
  <si>
    <t>Distance théorique :</t>
  </si>
  <si>
    <t>Distance prévue :</t>
  </si>
  <si>
    <t>Jour</t>
  </si>
  <si>
    <t>Distances</t>
  </si>
  <si>
    <t>S</t>
  </si>
  <si>
    <t>Localité</t>
  </si>
  <si>
    <r>
      <t>N°</t>
    </r>
    <r>
      <rPr>
        <sz val="10"/>
        <rFont val="Arial"/>
        <family val="2"/>
      </rPr>
      <t xml:space="preserve"> des routes</t>
    </r>
  </si>
  <si>
    <t>Arrêts</t>
  </si>
  <si>
    <r>
      <t xml:space="preserve">V
</t>
    </r>
    <r>
      <rPr>
        <b/>
        <sz val="7"/>
        <rFont val="Arial"/>
        <family val="2"/>
      </rPr>
      <t>km/h</t>
    </r>
  </si>
  <si>
    <r>
      <t>H</t>
    </r>
    <r>
      <rPr>
        <sz val="9"/>
        <rFont val="Arial"/>
        <family val="2"/>
      </rPr>
      <t xml:space="preserve">eures passage
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rrivée / </t>
    </r>
    <r>
      <rPr>
        <b/>
        <sz val="9"/>
        <rFont val="Arial"/>
        <family val="2"/>
      </rPr>
      <t>d</t>
    </r>
    <r>
      <rPr>
        <sz val="9"/>
        <rFont val="Arial"/>
        <family val="2"/>
      </rPr>
      <t>épart</t>
    </r>
  </si>
  <si>
    <t>cumul</t>
  </si>
  <si>
    <t>part.</t>
  </si>
  <si>
    <t>P</t>
  </si>
  <si>
    <t>DELAIS</t>
  </si>
  <si>
    <t>Distance théorique</t>
  </si>
  <si>
    <t>D912</t>
  </si>
  <si>
    <t>BS</t>
  </si>
  <si>
    <t>Brest</t>
  </si>
  <si>
    <t>Strasbourg</t>
  </si>
  <si>
    <t>SB</t>
  </si>
  <si>
    <t>BM</t>
  </si>
  <si>
    <t>Menton</t>
  </si>
  <si>
    <t>MB</t>
  </si>
  <si>
    <t>BP</t>
  </si>
  <si>
    <t>Perpignan</t>
  </si>
  <si>
    <t>PB</t>
  </si>
  <si>
    <t>DM</t>
  </si>
  <si>
    <t>Dunkerque</t>
  </si>
  <si>
    <t>MD</t>
  </si>
  <si>
    <t>DP</t>
  </si>
  <si>
    <t>PD</t>
  </si>
  <si>
    <t>DH</t>
  </si>
  <si>
    <t>Hendaye</t>
  </si>
  <si>
    <t>HD</t>
  </si>
  <si>
    <t>SP</t>
  </si>
  <si>
    <t>PS</t>
  </si>
  <si>
    <t>SH</t>
  </si>
  <si>
    <t>HS</t>
  </si>
  <si>
    <t>MH</t>
  </si>
  <si>
    <t>DC</t>
  </si>
  <si>
    <t>Copenhague</t>
  </si>
  <si>
    <t>CD</t>
  </si>
  <si>
    <t>ST</t>
  </si>
  <si>
    <t>Budapest</t>
  </si>
  <si>
    <t>TS</t>
  </si>
  <si>
    <t>MI</t>
  </si>
  <si>
    <t>Bari</t>
  </si>
  <si>
    <t>IM</t>
  </si>
  <si>
    <t>PM</t>
  </si>
  <si>
    <t>Malaga</t>
  </si>
  <si>
    <t>MP</t>
  </si>
  <si>
    <t>HL</t>
  </si>
  <si>
    <t>Lisbonne</t>
  </si>
  <si>
    <t>LH</t>
  </si>
  <si>
    <t>BI</t>
  </si>
  <si>
    <t>Inverness</t>
  </si>
  <si>
    <t>IB</t>
  </si>
  <si>
    <t xml:space="preserve">L'itinéraire décrit ci-dessus est sous l'entière responsabilité du candidat diagonaliste qui devra
se conformer aux dispositions du code de la route et veiller particulièrement à ce que les routes empruntées soient accessibles aux cyclistes.              </t>
  </si>
  <si>
    <t>BERGUES</t>
  </si>
  <si>
    <t>BAS DE CASSEL</t>
  </si>
  <si>
    <t>HAZEBROUCK</t>
  </si>
  <si>
    <t>BETHUNE</t>
  </si>
  <si>
    <t xml:space="preserve">ARRAS CENTRE </t>
  </si>
  <si>
    <t>BAPAUME</t>
  </si>
  <si>
    <t>PERONNES</t>
  </si>
  <si>
    <t>HAM</t>
  </si>
  <si>
    <t>etc….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</si>
</sst>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2" formatCode="dddd\ d\ mmmm&quot;, &quot;h\hmm"/>
    <numFmt numFmtId="173" formatCode="d&quot; jours et &quot;h&quot; heures&quot;"/>
    <numFmt numFmtId="174" formatCode="h&quot; heures et &quot;m&quot; minutes&quot;"/>
    <numFmt numFmtId="175" formatCode="General&quot; km&quot;"/>
    <numFmt numFmtId="176" formatCode="ddd\ d"/>
    <numFmt numFmtId="177" formatCode="h\hmm"/>
    <numFmt numFmtId="178" formatCode="&quot;Délai &quot;h\hmm&quot; !&quot;"/>
    <numFmt numFmtId="179" formatCode="h&quot;h&quot;mm"/>
    <numFmt numFmtId="180" formatCode="0.0"/>
  </numFmts>
  <fonts count="50" x14ac:knownFonts="1">
    <font>
      <sz val="10"/>
      <name val="Arial"/>
      <family val="2"/>
    </font>
    <font>
      <sz val="10"/>
      <name val="Arial"/>
    </font>
    <font>
      <sz val="11"/>
      <name val="Arial"/>
      <family val="2"/>
    </font>
    <font>
      <b/>
      <sz val="22"/>
      <name val="Comic Sans MS"/>
      <family val="4"/>
    </font>
    <font>
      <b/>
      <sz val="14"/>
      <name val="Arial"/>
      <family val="2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color indexed="12"/>
      <name val="Tahoma"/>
      <family val="2"/>
    </font>
    <font>
      <b/>
      <sz val="22"/>
      <name val="Arial"/>
      <family val="2"/>
    </font>
    <font>
      <b/>
      <sz val="18"/>
      <color indexed="10"/>
      <name val="Comic Sans MS"/>
      <family val="4"/>
    </font>
    <font>
      <b/>
      <sz val="10"/>
      <name val="Arial"/>
      <family val="2"/>
    </font>
    <font>
      <b/>
      <i/>
      <sz val="8"/>
      <color indexed="8"/>
      <name val="Tahoma"/>
      <family val="2"/>
    </font>
    <font>
      <u/>
      <sz val="8"/>
      <color indexed="8"/>
      <name val="Tahoma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b/>
      <sz val="11"/>
      <name val="Arial Black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 Black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name val="Arial Black"/>
      <family val="2"/>
    </font>
    <font>
      <b/>
      <sz val="10"/>
      <color indexed="48"/>
      <name val="Arial"/>
      <family val="2"/>
    </font>
    <font>
      <i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color indexed="10"/>
      <name val="Tahoma"/>
      <family val="2"/>
    </font>
    <font>
      <sz val="8"/>
      <color indexed="8"/>
      <name val="Tahoma"/>
      <family val="2"/>
    </font>
    <font>
      <u/>
      <sz val="8"/>
      <color indexed="8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8"/>
      <color indexed="17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u/>
      <sz val="8"/>
      <color indexed="8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</fills>
  <borders count="27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2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left" vertical="center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 applyProtection="1">
      <alignment vertical="center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4" borderId="2" xfId="0" applyNumberFormat="1" applyFont="1" applyFill="1" applyBorder="1" applyAlignment="1" applyProtection="1">
      <alignment horizontal="left" vertical="center" indent="1"/>
    </xf>
    <xf numFmtId="0" fontId="0" fillId="2" borderId="3" xfId="0" applyNumberFormat="1" applyFont="1" applyFill="1" applyBorder="1" applyAlignment="1" applyProtection="1">
      <alignment horizontal="left" vertical="center" indent="1"/>
    </xf>
    <xf numFmtId="0" fontId="0" fillId="2" borderId="4" xfId="0" applyNumberFormat="1" applyFont="1" applyFill="1" applyBorder="1" applyAlignment="1" applyProtection="1">
      <alignment horizontal="left" vertical="center" indent="1"/>
    </xf>
    <xf numFmtId="0" fontId="0" fillId="2" borderId="5" xfId="0" applyNumberFormat="1" applyFont="1" applyFill="1" applyBorder="1" applyAlignment="1" applyProtection="1">
      <alignment horizontal="left" vertical="center" indent="1"/>
    </xf>
    <xf numFmtId="0" fontId="11" fillId="4" borderId="6" xfId="0" applyNumberFormat="1" applyFont="1" applyFill="1" applyBorder="1" applyAlignment="1" applyProtection="1">
      <alignment horizontal="center" vertical="center"/>
    </xf>
    <xf numFmtId="0" fontId="19" fillId="4" borderId="7" xfId="0" applyNumberFormat="1" applyFont="1" applyFill="1" applyBorder="1" applyAlignment="1" applyProtection="1">
      <alignment horizontal="center" vertical="center"/>
    </xf>
    <xf numFmtId="0" fontId="11" fillId="4" borderId="8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176" fontId="0" fillId="2" borderId="9" xfId="0" applyNumberFormat="1" applyFont="1" applyFill="1" applyBorder="1" applyAlignment="1" applyProtection="1">
      <alignment horizontal="center" vertical="center"/>
    </xf>
    <xf numFmtId="0" fontId="0" fillId="2" borderId="10" xfId="0" applyNumberFormat="1" applyFont="1" applyFill="1" applyBorder="1" applyAlignment="1" applyProtection="1">
      <alignment horizontal="center" vertical="center"/>
    </xf>
    <xf numFmtId="0" fontId="2" fillId="2" borderId="10" xfId="0" applyNumberFormat="1" applyFont="1" applyFill="1" applyBorder="1" applyAlignment="1" applyProtection="1">
      <alignment horizontal="center" vertical="center"/>
    </xf>
    <xf numFmtId="0" fontId="21" fillId="2" borderId="10" xfId="0" applyNumberFormat="1" applyFont="1" applyFill="1" applyBorder="1" applyAlignment="1" applyProtection="1">
      <alignment horizontal="center" vertical="center"/>
    </xf>
    <xf numFmtId="0" fontId="0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10" xfId="0" applyNumberFormat="1" applyFont="1" applyFill="1" applyBorder="1" applyAlignment="1" applyProtection="1">
      <alignment horizontal="center" vertical="center"/>
    </xf>
    <xf numFmtId="177" fontId="0" fillId="2" borderId="10" xfId="0" applyNumberFormat="1" applyFont="1" applyFill="1" applyBorder="1" applyAlignment="1" applyProtection="1">
      <alignment horizontal="center" vertical="center"/>
    </xf>
    <xf numFmtId="0" fontId="0" fillId="2" borderId="11" xfId="0" applyNumberFormat="1" applyFont="1" applyFill="1" applyBorder="1" applyAlignment="1" applyProtection="1">
      <alignment horizontal="center" vertical="center"/>
    </xf>
    <xf numFmtId="0" fontId="19" fillId="2" borderId="0" xfId="0" applyNumberFormat="1" applyFont="1" applyFill="1" applyBorder="1" applyAlignment="1" applyProtection="1">
      <alignment horizontal="center" vertical="center"/>
    </xf>
    <xf numFmtId="177" fontId="19" fillId="2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/>
    </xf>
    <xf numFmtId="46" fontId="19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vertical="center"/>
    </xf>
    <xf numFmtId="176" fontId="0" fillId="2" borderId="12" xfId="0" applyNumberFormat="1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77" fontId="1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0" fillId="2" borderId="0" xfId="0" applyNumberFormat="1" applyFont="1" applyFill="1" applyBorder="1" applyAlignment="1" applyProtection="1">
      <alignment horizontal="center" vertical="center"/>
    </xf>
    <xf numFmtId="177" fontId="0" fillId="2" borderId="13" xfId="0" applyNumberFormat="1" applyFont="1" applyFill="1" applyBorder="1" applyAlignment="1" applyProtection="1">
      <alignment horizontal="center" vertical="center"/>
    </xf>
    <xf numFmtId="0" fontId="19" fillId="2" borderId="0" xfId="0" applyNumberFormat="1" applyFont="1" applyFill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vertical="center" wrapText="1"/>
    </xf>
    <xf numFmtId="0" fontId="18" fillId="2" borderId="0" xfId="0" applyNumberFormat="1" applyFont="1" applyFill="1" applyBorder="1" applyAlignment="1" applyProtection="1">
      <alignment horizontal="left" vertical="center" wrapText="1"/>
      <protection locked="0"/>
    </xf>
    <xf numFmtId="177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2" borderId="0" xfId="0" applyNumberFormat="1" applyFont="1" applyFill="1" applyBorder="1" applyAlignment="1" applyProtection="1">
      <alignment horizontal="center" vertical="center"/>
    </xf>
    <xf numFmtId="0" fontId="2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NumberFormat="1" applyFont="1" applyFill="1" applyBorder="1" applyAlignment="1" applyProtection="1">
      <alignment horizontal="left" vertical="center" wrapText="1"/>
      <protection locked="0"/>
    </xf>
    <xf numFmtId="177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24" fillId="2" borderId="0" xfId="0" applyNumberFormat="1" applyFont="1" applyFill="1" applyBorder="1" applyAlignment="1" applyProtection="1">
      <alignment horizontal="center" vertical="center"/>
    </xf>
    <xf numFmtId="177" fontId="24" fillId="2" borderId="13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25" fillId="2" borderId="0" xfId="0" applyFont="1" applyFill="1" applyBorder="1" applyAlignment="1" applyProtection="1">
      <alignment vertical="center"/>
    </xf>
    <xf numFmtId="176" fontId="30" fillId="2" borderId="12" xfId="0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horizontal="center" vertical="center"/>
    </xf>
    <xf numFmtId="0" fontId="1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0" xfId="0" applyNumberFormat="1" applyFont="1" applyFill="1" applyBorder="1" applyAlignment="1" applyProtection="1">
      <alignment horizontal="left" vertical="center" wrapText="1"/>
      <protection locked="0"/>
    </xf>
    <xf numFmtId="0" fontId="0" fillId="5" borderId="0" xfId="0" applyNumberFormat="1" applyFont="1" applyFill="1" applyBorder="1" applyAlignment="1" applyProtection="1">
      <alignment horizontal="left" vertical="center" wrapText="1"/>
      <protection locked="0"/>
    </xf>
    <xf numFmtId="177" fontId="2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0" applyNumberFormat="1" applyFont="1" applyFill="1" applyBorder="1" applyAlignment="1" applyProtection="1">
      <alignment horizontal="center" vertical="center" wrapText="1"/>
      <protection locked="0"/>
    </xf>
    <xf numFmtId="177" fontId="0" fillId="6" borderId="0" xfId="0" applyNumberFormat="1" applyFont="1" applyFill="1" applyBorder="1" applyAlignment="1" applyProtection="1">
      <alignment horizontal="center" vertical="center"/>
    </xf>
    <xf numFmtId="177" fontId="0" fillId="6" borderId="13" xfId="0" applyNumberFormat="1" applyFont="1" applyFill="1" applyBorder="1" applyAlignment="1" applyProtection="1">
      <alignment horizontal="center" vertical="center"/>
    </xf>
    <xf numFmtId="177" fontId="31" fillId="2" borderId="0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11" fillId="2" borderId="0" xfId="0" applyNumberFormat="1" applyFont="1" applyFill="1" applyBorder="1" applyAlignment="1" applyProtection="1">
      <alignment horizontal="center" vertical="center"/>
    </xf>
    <xf numFmtId="177" fontId="11" fillId="2" borderId="13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0" xfId="0" applyNumberFormat="1" applyFont="1" applyFill="1" applyBorder="1" applyAlignment="1" applyProtection="1">
      <alignment horizontal="left" vertical="center" wrapText="1"/>
      <protection locked="0"/>
    </xf>
    <xf numFmtId="0" fontId="3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2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vertical="center"/>
    </xf>
    <xf numFmtId="0" fontId="3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33" fillId="2" borderId="0" xfId="0" applyNumberFormat="1" applyFont="1" applyFill="1" applyBorder="1" applyAlignment="1" applyProtection="1">
      <alignment horizontal="center" vertical="center"/>
    </xf>
    <xf numFmtId="177" fontId="33" fillId="2" borderId="13" xfId="0" applyNumberFormat="1" applyFont="1" applyFill="1" applyBorder="1" applyAlignment="1" applyProtection="1">
      <alignment horizontal="center" vertical="center"/>
    </xf>
    <xf numFmtId="0" fontId="30" fillId="2" borderId="0" xfId="0" applyNumberFormat="1" applyFont="1" applyFill="1" applyBorder="1" applyAlignment="1" applyProtection="1">
      <alignment horizontal="center" vertical="center"/>
    </xf>
    <xf numFmtId="0" fontId="25" fillId="2" borderId="0" xfId="0" applyNumberFormat="1" applyFont="1" applyFill="1" applyBorder="1" applyAlignment="1" applyProtection="1">
      <alignment horizontal="left" vertical="center" wrapText="1"/>
      <protection locked="0"/>
    </xf>
    <xf numFmtId="176" fontId="0" fillId="2" borderId="7" xfId="0" applyNumberFormat="1" applyFont="1" applyFill="1" applyBorder="1" applyAlignment="1" applyProtection="1">
      <alignment horizontal="center" vertical="center"/>
    </xf>
    <xf numFmtId="0" fontId="0" fillId="2" borderId="14" xfId="0" applyNumberFormat="1" applyFont="1" applyFill="1" applyBorder="1" applyAlignment="1" applyProtection="1">
      <alignment horizontal="center" vertical="center"/>
    </xf>
    <xf numFmtId="0" fontId="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14" xfId="0" applyNumberFormat="1" applyFont="1" applyFill="1" applyBorder="1" applyAlignment="1" applyProtection="1">
      <alignment horizontal="center" vertical="center"/>
    </xf>
    <xf numFmtId="178" fontId="34" fillId="2" borderId="14" xfId="0" applyNumberFormat="1" applyFont="1" applyFill="1" applyBorder="1" applyAlignment="1" applyProtection="1">
      <alignment horizontal="center" vertical="center"/>
    </xf>
    <xf numFmtId="0" fontId="11" fillId="2" borderId="14" xfId="0" applyNumberFormat="1" applyFont="1" applyFill="1" applyBorder="1" applyAlignment="1" applyProtection="1">
      <alignment horizontal="center" vertical="center"/>
    </xf>
    <xf numFmtId="0" fontId="19" fillId="2" borderId="14" xfId="0" applyNumberFormat="1" applyFont="1" applyFill="1" applyBorder="1" applyAlignment="1" applyProtection="1">
      <alignment horizontal="center" vertical="center" wrapText="1"/>
      <protection locked="0"/>
    </xf>
    <xf numFmtId="177" fontId="0" fillId="2" borderId="14" xfId="0" applyNumberFormat="1" applyFont="1" applyFill="1" applyBorder="1" applyAlignment="1" applyProtection="1">
      <alignment horizontal="center" vertical="center"/>
    </xf>
    <xf numFmtId="177" fontId="0" fillId="2" borderId="15" xfId="0" applyNumberFormat="1" applyFont="1" applyFill="1" applyBorder="1" applyAlignment="1" applyProtection="1">
      <alignment horizontal="center" vertical="center" wrapText="1"/>
    </xf>
    <xf numFmtId="0" fontId="2" fillId="7" borderId="0" xfId="0" applyFont="1" applyFill="1" applyAlignment="1" applyProtection="1">
      <alignment horizontal="center" vertical="center" wrapText="1"/>
      <protection locked="0"/>
    </xf>
    <xf numFmtId="0" fontId="22" fillId="7" borderId="0" xfId="0" applyFont="1" applyFill="1" applyAlignment="1" applyProtection="1">
      <alignment horizontal="center" vertical="center" wrapText="1"/>
      <protection locked="0"/>
    </xf>
    <xf numFmtId="0" fontId="2" fillId="7" borderId="0" xfId="0" applyFont="1" applyFill="1" applyAlignment="1" applyProtection="1">
      <alignment horizontal="left" vertical="center" wrapText="1"/>
      <protection locked="0"/>
    </xf>
    <xf numFmtId="0" fontId="1" fillId="7" borderId="0" xfId="0" applyFont="1" applyFill="1" applyAlignment="1" applyProtection="1">
      <alignment horizontal="left" vertical="center" wrapText="1"/>
      <protection locked="0"/>
    </xf>
    <xf numFmtId="179" fontId="46" fillId="7" borderId="0" xfId="0" applyNumberFormat="1" applyFont="1" applyFill="1" applyAlignment="1" applyProtection="1">
      <alignment horizontal="center" vertical="center" wrapText="1"/>
      <protection locked="0"/>
    </xf>
    <xf numFmtId="0" fontId="46" fillId="7" borderId="0" xfId="0" applyFont="1" applyFill="1" applyAlignment="1" applyProtection="1">
      <alignment horizontal="center" vertical="center" wrapText="1"/>
      <protection locked="0"/>
    </xf>
    <xf numFmtId="180" fontId="0" fillId="8" borderId="16" xfId="0" applyNumberFormat="1" applyFill="1" applyBorder="1" applyAlignment="1" applyProtection="1">
      <alignment horizontal="left" vertical="top" wrapText="1"/>
      <protection locked="0"/>
    </xf>
    <xf numFmtId="180" fontId="0" fillId="8" borderId="16" xfId="0" applyNumberFormat="1" applyFill="1" applyBorder="1" applyAlignment="1" applyProtection="1">
      <alignment horizontal="left" wrapText="1"/>
      <protection locked="0"/>
    </xf>
    <xf numFmtId="180" fontId="0" fillId="8" borderId="16" xfId="0" applyNumberFormat="1" applyFill="1" applyBorder="1" applyAlignment="1" applyProtection="1">
      <alignment horizontal="left"/>
      <protection locked="0"/>
    </xf>
    <xf numFmtId="180" fontId="36" fillId="8" borderId="16" xfId="0" applyNumberFormat="1" applyFont="1" applyFill="1" applyBorder="1" applyAlignment="1" applyProtection="1">
      <alignment horizontal="left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9" borderId="1" xfId="0" applyNumberFormat="1" applyFont="1" applyFill="1" applyBorder="1" applyAlignment="1" applyProtection="1">
      <alignment horizontal="center" vertical="center"/>
    </xf>
    <xf numFmtId="0" fontId="11" fillId="4" borderId="21" xfId="0" applyNumberFormat="1" applyFont="1" applyFill="1" applyBorder="1" applyAlignment="1" applyProtection="1">
      <alignment horizontal="center" vertical="center"/>
    </xf>
    <xf numFmtId="172" fontId="14" fillId="3" borderId="22" xfId="0" applyNumberFormat="1" applyFont="1" applyFill="1" applyBorder="1" applyAlignment="1" applyProtection="1">
      <alignment horizontal="center" vertical="center"/>
      <protection locked="0"/>
    </xf>
    <xf numFmtId="0" fontId="11" fillId="3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15" fillId="10" borderId="24" xfId="0" applyNumberFormat="1" applyFont="1" applyFill="1" applyBorder="1" applyAlignment="1" applyProtection="1">
      <alignment horizontal="left" vertical="center" indent="1"/>
    </xf>
    <xf numFmtId="0" fontId="11" fillId="3" borderId="25" xfId="0" applyNumberFormat="1" applyFont="1" applyFill="1" applyBorder="1" applyAlignment="1" applyProtection="1">
      <alignment horizontal="center" vertical="center"/>
      <protection locked="0"/>
    </xf>
    <xf numFmtId="173" fontId="17" fillId="2" borderId="26" xfId="0" applyNumberFormat="1" applyFont="1" applyFill="1" applyBorder="1" applyAlignment="1" applyProtection="1">
      <alignment horizontal="center" vertical="center"/>
    </xf>
    <xf numFmtId="172" fontId="17" fillId="2" borderId="17" xfId="0" applyNumberFormat="1" applyFont="1" applyFill="1" applyBorder="1" applyAlignment="1" applyProtection="1">
      <alignment horizontal="center" vertical="center"/>
    </xf>
    <xf numFmtId="174" fontId="17" fillId="2" borderId="17" xfId="0" applyNumberFormat="1" applyFont="1" applyFill="1" applyBorder="1" applyAlignment="1" applyProtection="1">
      <alignment horizontal="center" vertical="center"/>
    </xf>
    <xf numFmtId="21" fontId="35" fillId="4" borderId="0" xfId="0" applyNumberFormat="1" applyFont="1" applyFill="1" applyBorder="1" applyAlignment="1">
      <alignment horizontal="left" vertical="center" wrapText="1" indent="1"/>
    </xf>
    <xf numFmtId="175" fontId="0" fillId="2" borderId="17" xfId="0" applyNumberFormat="1" applyFont="1" applyFill="1" applyBorder="1" applyAlignment="1" applyProtection="1">
      <alignment horizontal="center" vertical="center"/>
    </xf>
    <xf numFmtId="175" fontId="0" fillId="2" borderId="18" xfId="0" applyNumberFormat="1" applyFont="1" applyFill="1" applyBorder="1" applyAlignment="1" applyProtection="1">
      <alignment horizontal="center" vertical="center"/>
    </xf>
    <xf numFmtId="0" fontId="11" fillId="4" borderId="19" xfId="0" applyFont="1" applyFill="1" applyBorder="1" applyAlignment="1" applyProtection="1">
      <alignment horizontal="center" vertical="center"/>
    </xf>
    <xf numFmtId="0" fontId="14" fillId="4" borderId="6" xfId="0" applyNumberFormat="1" applyFont="1" applyFill="1" applyBorder="1" applyAlignment="1" applyProtection="1">
      <alignment horizontal="center" vertical="center"/>
    </xf>
    <xf numFmtId="0" fontId="18" fillId="4" borderId="20" xfId="0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</xf>
    <xf numFmtId="0" fontId="19" fillId="4" borderId="20" xfId="0" applyFont="1" applyFill="1" applyBorder="1" applyAlignment="1" applyProtection="1">
      <alignment horizontal="center" vertical="center"/>
    </xf>
    <xf numFmtId="0" fontId="14" fillId="4" borderId="2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17">
    <dxf>
      <font>
        <strike val="0"/>
        <condense val="0"/>
        <extend val="0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strike val="0"/>
        <condense val="0"/>
        <extend val="0"/>
      </font>
      <fill>
        <patternFill>
          <bgColor indexed="41"/>
        </patternFill>
      </fill>
      <border>
        <left/>
        <right/>
        <top/>
        <bottom/>
      </border>
    </dxf>
    <dxf>
      <font>
        <b val="0"/>
        <strike val="0"/>
        <condense val="0"/>
        <extend val="0"/>
      </font>
      <fill>
        <patternFill patternType="solid">
          <fgColor indexed="26"/>
          <bgColor indexed="9"/>
        </patternFill>
      </fill>
      <border>
        <left/>
        <right/>
        <top/>
        <bottom/>
      </border>
    </dxf>
    <dxf>
      <font>
        <b val="0"/>
        <strike val="0"/>
        <condense val="0"/>
        <extend val="0"/>
      </font>
      <fill>
        <patternFill patternType="solid">
          <fgColor indexed="41"/>
          <bgColor indexed="27"/>
        </patternFill>
      </fill>
      <border>
        <left/>
        <right/>
        <top/>
        <bottom/>
      </border>
    </dxf>
    <dxf>
      <font>
        <b val="0"/>
        <strike val="0"/>
        <condense val="0"/>
        <extend val="0"/>
      </font>
      <fill>
        <patternFill patternType="solid">
          <fgColor indexed="26"/>
          <bgColor indexed="43"/>
        </patternFill>
      </fill>
    </dxf>
    <dxf>
      <font>
        <b/>
        <i val="0"/>
        <strike val="0"/>
        <condense val="0"/>
        <extend val="0"/>
      </font>
      <fill>
        <patternFill patternType="solid">
          <fgColor indexed="26"/>
          <bgColor indexed="9"/>
        </patternFill>
      </fill>
    </dxf>
    <dxf>
      <font>
        <b/>
        <i val="0"/>
        <strike val="0"/>
        <condense val="0"/>
        <extend val="0"/>
      </font>
      <fill>
        <patternFill patternType="solid">
          <fgColor indexed="26"/>
          <bgColor indexed="43"/>
        </patternFill>
      </fill>
    </dxf>
    <dxf>
      <font>
        <b val="0"/>
        <strike val="0"/>
        <condense val="0"/>
        <extend val="0"/>
      </font>
      <fill>
        <patternFill patternType="solid">
          <fgColor indexed="26"/>
          <bgColor indexed="9"/>
        </patternFill>
      </fill>
      <border>
        <left/>
        <right/>
        <top/>
        <bottom/>
      </border>
    </dxf>
    <dxf>
      <font>
        <b val="0"/>
        <strike val="0"/>
        <condense val="0"/>
        <extend val="0"/>
      </font>
      <fill>
        <patternFill patternType="solid">
          <fgColor indexed="41"/>
          <bgColor indexed="27"/>
        </patternFill>
      </fill>
      <border>
        <left/>
        <right/>
        <top/>
        <bottom/>
      </border>
    </dxf>
    <dxf>
      <font>
        <b val="0"/>
        <strike val="0"/>
        <condense val="0"/>
        <extend val="0"/>
      </font>
      <fill>
        <patternFill patternType="solid">
          <fgColor indexed="26"/>
          <bgColor indexed="9"/>
        </patternFill>
      </fill>
      <border>
        <left/>
        <right/>
        <top/>
        <bottom/>
      </border>
    </dxf>
    <dxf>
      <font>
        <b val="0"/>
        <strike val="0"/>
        <condense val="0"/>
        <extend val="0"/>
      </font>
      <fill>
        <patternFill patternType="solid">
          <fgColor indexed="41"/>
          <bgColor indexed="27"/>
        </patternFill>
      </fill>
      <border>
        <left/>
        <right/>
        <top/>
        <bottom/>
      </border>
    </dxf>
    <dxf>
      <font>
        <b val="0"/>
        <strike val="0"/>
        <condense val="0"/>
        <extend val="0"/>
      </font>
      <fill>
        <patternFill patternType="solid">
          <fgColor indexed="26"/>
          <bgColor indexed="9"/>
        </patternFill>
      </fill>
      <border>
        <left/>
        <right/>
        <top/>
        <bottom/>
      </border>
    </dxf>
    <dxf>
      <font>
        <b val="0"/>
        <strike val="0"/>
        <condense val="0"/>
        <extend val="0"/>
      </font>
      <fill>
        <patternFill patternType="solid">
          <fgColor indexed="41"/>
          <bgColor indexed="27"/>
        </patternFill>
      </fill>
      <border>
        <left/>
        <right/>
        <top/>
        <bottom/>
      </border>
    </dxf>
    <dxf>
      <font>
        <b/>
        <i val="0"/>
        <strike val="0"/>
        <condense val="0"/>
        <extend val="0"/>
      </font>
      <fill>
        <patternFill patternType="solid">
          <fgColor indexed="26"/>
          <bgColor indexed="9"/>
        </patternFill>
      </fill>
    </dxf>
    <dxf>
      <font>
        <b/>
        <i val="0"/>
        <strike val="0"/>
        <condense val="0"/>
        <extend val="0"/>
      </font>
      <fill>
        <patternFill patternType="solid">
          <fgColor indexed="26"/>
          <bgColor indexed="43"/>
        </patternFill>
      </fill>
    </dxf>
    <dxf>
      <font>
        <b val="0"/>
        <strike val="0"/>
        <condense val="0"/>
        <extend val="0"/>
      </font>
      <fill>
        <patternFill patternType="solid">
          <fgColor indexed="26"/>
          <bgColor indexed="9"/>
        </patternFill>
      </fill>
    </dxf>
    <dxf>
      <font>
        <b val="0"/>
        <strike val="0"/>
        <condense val="0"/>
        <extend val="0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7"/>
  <sheetViews>
    <sheetView showGridLines="0" tabSelected="1" workbookViewId="0">
      <selection activeCell="D16" sqref="D16"/>
    </sheetView>
  </sheetViews>
  <sheetFormatPr baseColWidth="10" defaultColWidth="11.44140625" defaultRowHeight="13.8" x14ac:dyDescent="0.25"/>
  <cols>
    <col min="1" max="1" width="7.6640625" style="1" customWidth="1"/>
    <col min="2" max="2" width="5.109375" style="1" customWidth="1"/>
    <col min="3" max="3" width="4.33203125" style="1" customWidth="1"/>
    <col min="4" max="4" width="3.44140625" style="1" customWidth="1"/>
    <col min="5" max="5" width="28.33203125" style="2" customWidth="1"/>
    <col min="6" max="6" width="28.109375" style="1" customWidth="1"/>
    <col min="7" max="7" width="5.44140625" style="1" customWidth="1"/>
    <col min="8" max="8" width="4.6640625" style="1" customWidth="1"/>
    <col min="9" max="10" width="7.33203125" style="1" customWidth="1"/>
    <col min="11" max="11" width="4.6640625" style="3" customWidth="1"/>
    <col min="12" max="12" width="2" style="3" customWidth="1"/>
    <col min="13" max="13" width="4.33203125" style="3" customWidth="1"/>
    <col min="14" max="16" width="5.44140625" style="3" customWidth="1"/>
    <col min="17" max="17" width="9.77734375" style="1" customWidth="1"/>
    <col min="18" max="18" width="5.109375" style="1" customWidth="1"/>
    <col min="19" max="20" width="10.33203125" style="1" customWidth="1"/>
    <col min="21" max="21" width="8.44140625" style="1" customWidth="1"/>
    <col min="22" max="22" width="10.77734375" style="3" customWidth="1"/>
    <col min="23" max="16384" width="11.44140625" style="1"/>
  </cols>
  <sheetData>
    <row r="1" spans="1:23" ht="25.95" customHeight="1" x14ac:dyDescent="0.25">
      <c r="A1" s="4" t="str">
        <f>IF(délai&gt;5,"EURODIAGONALES","DIAGONALES de FRANCE")</f>
        <v>DIAGONALES de FRANCE</v>
      </c>
      <c r="G1" s="5" t="s">
        <v>35</v>
      </c>
      <c r="H1" s="108"/>
      <c r="I1" s="108"/>
      <c r="J1" s="108"/>
    </row>
    <row r="2" spans="1:23" ht="14.25" customHeight="1" x14ac:dyDescent="0.25">
      <c r="H2" s="6"/>
    </row>
    <row r="3" spans="1:23" ht="25.05" customHeight="1" x14ac:dyDescent="0.25">
      <c r="E3" s="109" t="str">
        <f>ville_départ&amp;"  →  "&amp;ville_arrivée</f>
        <v>Dunkerque  →  Menton</v>
      </c>
      <c r="F3" s="109"/>
      <c r="G3" s="109"/>
      <c r="H3" s="7"/>
      <c r="I3" s="7"/>
      <c r="J3" s="8"/>
    </row>
    <row r="4" spans="1:23" ht="14.25" customHeight="1" x14ac:dyDescent="0.25"/>
    <row r="5" spans="1:23" ht="15" customHeight="1" x14ac:dyDescent="0.25">
      <c r="A5" s="110" t="s">
        <v>1</v>
      </c>
      <c r="B5" s="110"/>
      <c r="C5" s="110"/>
      <c r="D5" s="110"/>
      <c r="E5" s="110"/>
      <c r="F5" s="9" t="s">
        <v>2</v>
      </c>
      <c r="G5" s="111">
        <v>44371.625</v>
      </c>
      <c r="H5" s="111"/>
      <c r="I5" s="111"/>
      <c r="J5" s="111"/>
    </row>
    <row r="6" spans="1:23" ht="15" customHeight="1" x14ac:dyDescent="0.25">
      <c r="A6" s="112" t="s">
        <v>3</v>
      </c>
      <c r="B6" s="112"/>
      <c r="C6" s="112"/>
      <c r="D6" s="112"/>
      <c r="E6" s="112"/>
      <c r="F6" s="113" t="s">
        <v>4</v>
      </c>
      <c r="G6" s="113"/>
      <c r="H6" s="114" t="s">
        <v>5</v>
      </c>
      <c r="I6" s="114"/>
      <c r="J6" s="114"/>
    </row>
    <row r="7" spans="1:23" ht="15" customHeight="1" x14ac:dyDescent="0.25">
      <c r="A7" s="112"/>
      <c r="B7" s="112"/>
      <c r="C7" s="112"/>
      <c r="D7" s="112"/>
      <c r="E7" s="112"/>
      <c r="F7" s="10" t="s">
        <v>6</v>
      </c>
      <c r="G7" s="115">
        <f>VLOOKUP(initiales,diago,4,FALSE)</f>
        <v>4.166666666666667</v>
      </c>
      <c r="H7" s="115"/>
      <c r="I7" s="115"/>
      <c r="J7" s="115"/>
    </row>
    <row r="8" spans="1:23" ht="15" customHeight="1" x14ac:dyDescent="0.25">
      <c r="A8" s="112"/>
      <c r="B8" s="112"/>
      <c r="C8" s="112"/>
      <c r="D8" s="112"/>
      <c r="E8" s="112"/>
      <c r="F8" s="11" t="s">
        <v>7</v>
      </c>
      <c r="G8" s="116">
        <f>heure_départ+délai</f>
        <v>44375.791666666664</v>
      </c>
      <c r="H8" s="116"/>
      <c r="I8" s="116"/>
      <c r="J8" s="116"/>
    </row>
    <row r="9" spans="1:23" ht="15" customHeight="1" x14ac:dyDescent="0.25">
      <c r="A9" s="112"/>
      <c r="B9" s="112"/>
      <c r="C9" s="112"/>
      <c r="D9" s="112"/>
      <c r="E9" s="112"/>
      <c r="F9" s="11" t="s">
        <v>8</v>
      </c>
      <c r="G9" s="117">
        <f>heure_limite-Heure_arrivée</f>
        <v>3.7756944444408873</v>
      </c>
      <c r="H9" s="117"/>
      <c r="I9" s="117"/>
      <c r="J9" s="117"/>
    </row>
    <row r="10" spans="1:23" ht="15" customHeight="1" x14ac:dyDescent="0.25">
      <c r="A10" s="112"/>
      <c r="B10" s="112"/>
      <c r="C10" s="112"/>
      <c r="D10" s="112"/>
      <c r="E10" s="112"/>
      <c r="F10" s="11" t="s">
        <v>9</v>
      </c>
      <c r="G10" s="119">
        <f>VLOOKUP(initiales,diago,5,FALSE)</f>
        <v>1190</v>
      </c>
      <c r="H10" s="119"/>
      <c r="I10" s="119"/>
      <c r="J10" s="119"/>
    </row>
    <row r="11" spans="1:23" ht="15" customHeight="1" x14ac:dyDescent="0.25">
      <c r="A11" s="112"/>
      <c r="B11" s="112"/>
      <c r="C11" s="112"/>
      <c r="D11" s="112"/>
      <c r="E11" s="112"/>
      <c r="F11" s="12" t="s">
        <v>10</v>
      </c>
      <c r="G11" s="120">
        <f>SUM(km_départ:km_arrivée)</f>
        <v>163</v>
      </c>
      <c r="H11" s="120"/>
      <c r="I11" s="120"/>
      <c r="J11" s="120"/>
    </row>
    <row r="12" spans="1:23" ht="15" customHeight="1" x14ac:dyDescent="0.25"/>
    <row r="13" spans="1:23" ht="12" customHeight="1" x14ac:dyDescent="0.25">
      <c r="A13" s="121" t="s">
        <v>11</v>
      </c>
      <c r="B13" s="122" t="s">
        <v>12</v>
      </c>
      <c r="C13" s="122"/>
      <c r="D13" s="13" t="s">
        <v>13</v>
      </c>
      <c r="E13" s="123" t="s">
        <v>14</v>
      </c>
      <c r="F13" s="124" t="s">
        <v>15</v>
      </c>
      <c r="G13" s="125" t="s">
        <v>16</v>
      </c>
      <c r="H13" s="126" t="s">
        <v>17</v>
      </c>
      <c r="I13" s="126" t="s">
        <v>18</v>
      </c>
      <c r="J13" s="126"/>
    </row>
    <row r="14" spans="1:23" ht="14.25" customHeight="1" x14ac:dyDescent="0.25">
      <c r="A14" s="121"/>
      <c r="B14" s="14" t="s">
        <v>19</v>
      </c>
      <c r="C14" s="14" t="s">
        <v>20</v>
      </c>
      <c r="D14" s="15" t="s">
        <v>21</v>
      </c>
      <c r="E14" s="123"/>
      <c r="F14" s="124"/>
      <c r="G14" s="125"/>
      <c r="H14" s="126"/>
      <c r="I14" s="126"/>
      <c r="J14" s="126"/>
      <c r="Q14" s="6"/>
      <c r="U14" s="16" t="s">
        <v>22</v>
      </c>
      <c r="V14" s="17" t="s">
        <v>23</v>
      </c>
    </row>
    <row r="15" spans="1:23" ht="14.25" customHeight="1" x14ac:dyDescent="0.25">
      <c r="A15" s="18">
        <f>heure_départ</f>
        <v>44371.625</v>
      </c>
      <c r="B15" s="19">
        <v>0</v>
      </c>
      <c r="C15" s="20"/>
      <c r="D15" s="20"/>
      <c r="E15" s="21" t="str">
        <f>VLOOKUP(initiales,diago,2,FALSE)</f>
        <v>Dunkerque</v>
      </c>
      <c r="F15" s="22" t="s">
        <v>24</v>
      </c>
      <c r="G15" s="23"/>
      <c r="H15" s="23"/>
      <c r="I15" s="24">
        <f>heure_départ</f>
        <v>44371.625</v>
      </c>
      <c r="J15" s="25"/>
      <c r="L15" s="26">
        <v>1</v>
      </c>
      <c r="Q15" s="27"/>
      <c r="R15" s="28" t="s">
        <v>25</v>
      </c>
      <c r="S15" s="28" t="s">
        <v>26</v>
      </c>
      <c r="T15" s="28" t="s">
        <v>27</v>
      </c>
      <c r="U15" s="29">
        <v>3.6666666666666665</v>
      </c>
      <c r="V15" s="30">
        <v>1050</v>
      </c>
      <c r="W15" s="31"/>
    </row>
    <row r="16" spans="1:23" ht="14.25" customHeight="1" x14ac:dyDescent="0.25">
      <c r="A16" s="32" t="str">
        <f>IF(DAY($P16)&lt;&gt;DAY(heure_départ),$P16,"")</f>
        <v/>
      </c>
      <c r="B16" s="33">
        <f t="shared" ref="B16:B47" si="0">IF($C16="","",$M16)</f>
        <v>11</v>
      </c>
      <c r="C16" s="98">
        <v>11</v>
      </c>
      <c r="D16" s="99"/>
      <c r="E16" s="100" t="s">
        <v>67</v>
      </c>
      <c r="F16" s="101"/>
      <c r="G16" s="102"/>
      <c r="H16" s="103">
        <v>18</v>
      </c>
      <c r="I16" s="39">
        <f t="shared" ref="I16:I47" si="1">IF($C16="","",$N16)</f>
        <v>44371.650462962964</v>
      </c>
      <c r="J16" s="40" t="str">
        <f t="shared" ref="J16:J47" si="2">IF($G16=0,"",$O16)</f>
        <v/>
      </c>
      <c r="K16" s="41">
        <f>IF($H16="",1,$H16)</f>
        <v>18</v>
      </c>
      <c r="L16" s="26"/>
      <c r="M16" s="42">
        <f>$C16</f>
        <v>11</v>
      </c>
      <c r="N16" s="27">
        <f>heure_départ+$C16/$K16/24</f>
        <v>44371.650462962964</v>
      </c>
      <c r="O16" s="27">
        <f t="shared" ref="O16:O47" si="3">$N16+$G16</f>
        <v>44371.650462962964</v>
      </c>
      <c r="P16" s="27">
        <f>IF($C16="",heure_départ,$N16)</f>
        <v>44371.650462962964</v>
      </c>
      <c r="Q16" s="27"/>
      <c r="R16" s="28" t="s">
        <v>28</v>
      </c>
      <c r="S16" s="28" t="s">
        <v>27</v>
      </c>
      <c r="T16" s="28" t="s">
        <v>26</v>
      </c>
      <c r="U16" s="29">
        <v>3.6666666666666665</v>
      </c>
      <c r="V16" s="30">
        <v>1050</v>
      </c>
      <c r="W16" s="31"/>
    </row>
    <row r="17" spans="1:23" ht="14.25" customHeight="1" x14ac:dyDescent="0.25">
      <c r="A17" s="32" t="str">
        <f t="shared" ref="A17:A48" si="4">IF(DAY($P17)&lt;&gt;DAY($P16),$P17,"")</f>
        <v/>
      </c>
      <c r="B17" s="33">
        <f t="shared" si="0"/>
        <v>31</v>
      </c>
      <c r="C17" s="98">
        <v>20</v>
      </c>
      <c r="D17" s="99"/>
      <c r="E17" s="104" t="s">
        <v>68</v>
      </c>
      <c r="F17" s="101"/>
      <c r="G17" s="102"/>
      <c r="H17" s="103"/>
      <c r="I17" s="39">
        <f t="shared" si="1"/>
        <v>44371.696759259263</v>
      </c>
      <c r="J17" s="40" t="str">
        <f t="shared" si="2"/>
        <v/>
      </c>
      <c r="K17" s="41">
        <f t="shared" ref="K17:K48" si="5">IF($H17="",$K16,$H17)</f>
        <v>18</v>
      </c>
      <c r="L17" s="26">
        <v>1</v>
      </c>
      <c r="M17" s="42">
        <f>IF($G16&gt;0.5,$C17,$C17+$M16)</f>
        <v>31</v>
      </c>
      <c r="N17" s="27">
        <f t="shared" ref="N17:N48" si="6">$O16+$C17/$K17/24</f>
        <v>44371.696759259263</v>
      </c>
      <c r="O17" s="27">
        <f t="shared" si="3"/>
        <v>44371.696759259263</v>
      </c>
      <c r="P17" s="27">
        <f t="shared" ref="P17:P48" si="7">IF($C17="",$P16,$N17)</f>
        <v>44371.696759259263</v>
      </c>
      <c r="Q17" s="27"/>
      <c r="R17" s="28" t="s">
        <v>29</v>
      </c>
      <c r="S17" s="28" t="s">
        <v>26</v>
      </c>
      <c r="T17" s="28" t="s">
        <v>30</v>
      </c>
      <c r="U17" s="29">
        <v>4.833333333333333</v>
      </c>
      <c r="V17" s="30">
        <v>1400</v>
      </c>
      <c r="W17" s="43"/>
    </row>
    <row r="18" spans="1:23" ht="14.25" customHeight="1" x14ac:dyDescent="0.25">
      <c r="A18" s="32" t="str">
        <f t="shared" si="4"/>
        <v/>
      </c>
      <c r="B18" s="33">
        <f t="shared" si="0"/>
        <v>42</v>
      </c>
      <c r="C18" s="98">
        <v>11</v>
      </c>
      <c r="D18" s="99"/>
      <c r="E18" s="105" t="s">
        <v>69</v>
      </c>
      <c r="F18" s="101"/>
      <c r="G18" s="102"/>
      <c r="H18" s="103"/>
      <c r="I18" s="39">
        <f t="shared" si="1"/>
        <v>44371.722222222226</v>
      </c>
      <c r="J18" s="40" t="str">
        <f t="shared" si="2"/>
        <v/>
      </c>
      <c r="K18" s="41">
        <f t="shared" si="5"/>
        <v>18</v>
      </c>
      <c r="L18" s="26"/>
      <c r="M18" s="42">
        <f t="shared" ref="M18:M81" si="8">IF($G17&gt;0.5,$C18,$C18+$M17)</f>
        <v>42</v>
      </c>
      <c r="N18" s="27">
        <f t="shared" si="6"/>
        <v>44371.722222222226</v>
      </c>
      <c r="O18" s="27">
        <f t="shared" si="3"/>
        <v>44371.722222222226</v>
      </c>
      <c r="P18" s="27">
        <f t="shared" si="7"/>
        <v>44371.722222222226</v>
      </c>
      <c r="Q18" s="27"/>
      <c r="R18" s="28" t="s">
        <v>31</v>
      </c>
      <c r="S18" s="28" t="s">
        <v>30</v>
      </c>
      <c r="T18" s="28" t="s">
        <v>26</v>
      </c>
      <c r="U18" s="29">
        <v>4.833333333333333</v>
      </c>
      <c r="V18" s="30">
        <v>1400</v>
      </c>
      <c r="W18" s="31"/>
    </row>
    <row r="19" spans="1:23" ht="14.25" customHeight="1" x14ac:dyDescent="0.25">
      <c r="A19" s="32" t="str">
        <f t="shared" si="4"/>
        <v/>
      </c>
      <c r="B19" s="33">
        <f t="shared" si="0"/>
        <v>69</v>
      </c>
      <c r="C19" s="98">
        <v>27</v>
      </c>
      <c r="D19" s="99"/>
      <c r="E19" s="106" t="s">
        <v>70</v>
      </c>
      <c r="F19" s="101"/>
      <c r="G19" s="102"/>
      <c r="H19" s="103">
        <v>20</v>
      </c>
      <c r="I19" s="39">
        <f t="shared" si="1"/>
        <v>44371.778472222228</v>
      </c>
      <c r="J19" s="40" t="str">
        <f t="shared" si="2"/>
        <v/>
      </c>
      <c r="K19" s="41">
        <f t="shared" si="5"/>
        <v>20</v>
      </c>
      <c r="L19" s="41">
        <v>1</v>
      </c>
      <c r="M19" s="42">
        <f t="shared" si="8"/>
        <v>69</v>
      </c>
      <c r="N19" s="27">
        <f t="shared" si="6"/>
        <v>44371.778472222228</v>
      </c>
      <c r="O19" s="27">
        <f t="shared" si="3"/>
        <v>44371.778472222228</v>
      </c>
      <c r="P19" s="27">
        <f t="shared" si="7"/>
        <v>44371.778472222228</v>
      </c>
      <c r="Q19" s="27"/>
      <c r="R19" s="28" t="s">
        <v>32</v>
      </c>
      <c r="S19" s="28" t="s">
        <v>26</v>
      </c>
      <c r="T19" s="28" t="s">
        <v>33</v>
      </c>
      <c r="U19" s="29">
        <v>3.7083333333333335</v>
      </c>
      <c r="V19" s="30">
        <v>1060</v>
      </c>
      <c r="W19" s="31"/>
    </row>
    <row r="20" spans="1:23" ht="14.25" customHeight="1" x14ac:dyDescent="0.25">
      <c r="A20" s="32" t="str">
        <f t="shared" si="4"/>
        <v/>
      </c>
      <c r="B20" s="33">
        <f t="shared" si="0"/>
        <v>99</v>
      </c>
      <c r="C20" s="98">
        <v>30</v>
      </c>
      <c r="D20" s="99"/>
      <c r="E20" s="106" t="s">
        <v>71</v>
      </c>
      <c r="F20" s="101"/>
      <c r="G20" s="102">
        <v>4.1666666666666664E-2</v>
      </c>
      <c r="H20" s="103"/>
      <c r="I20" s="39">
        <f t="shared" si="1"/>
        <v>44371.840972222228</v>
      </c>
      <c r="J20" s="40">
        <f t="shared" si="2"/>
        <v>44371.882638888892</v>
      </c>
      <c r="K20" s="41">
        <f t="shared" si="5"/>
        <v>20</v>
      </c>
      <c r="L20" s="41"/>
      <c r="M20" s="42">
        <f t="shared" si="8"/>
        <v>99</v>
      </c>
      <c r="N20" s="27">
        <f t="shared" si="6"/>
        <v>44371.840972222228</v>
      </c>
      <c r="O20" s="27">
        <f t="shared" si="3"/>
        <v>44371.882638888892</v>
      </c>
      <c r="P20" s="27">
        <f t="shared" si="7"/>
        <v>44371.840972222228</v>
      </c>
      <c r="Q20" s="27"/>
      <c r="R20" s="28" t="s">
        <v>34</v>
      </c>
      <c r="S20" s="28" t="s">
        <v>33</v>
      </c>
      <c r="T20" s="28" t="s">
        <v>26</v>
      </c>
      <c r="U20" s="29">
        <v>3.7083333333333335</v>
      </c>
      <c r="V20" s="30">
        <v>1060</v>
      </c>
      <c r="W20" s="31"/>
    </row>
    <row r="21" spans="1:23" ht="14.25" customHeight="1" x14ac:dyDescent="0.25">
      <c r="A21" s="32" t="str">
        <f t="shared" si="4"/>
        <v/>
      </c>
      <c r="B21" s="33">
        <f t="shared" si="0"/>
        <v>120</v>
      </c>
      <c r="C21" s="98">
        <v>21</v>
      </c>
      <c r="D21" s="99" t="s">
        <v>21</v>
      </c>
      <c r="E21" s="105" t="s">
        <v>72</v>
      </c>
      <c r="F21" s="101"/>
      <c r="G21" s="102"/>
      <c r="H21" s="103"/>
      <c r="I21" s="39">
        <f t="shared" si="1"/>
        <v>44371.926388888889</v>
      </c>
      <c r="J21" s="40" t="str">
        <f t="shared" si="2"/>
        <v/>
      </c>
      <c r="K21" s="41">
        <f t="shared" si="5"/>
        <v>20</v>
      </c>
      <c r="L21" s="26">
        <v>1</v>
      </c>
      <c r="M21" s="42">
        <f t="shared" si="8"/>
        <v>120</v>
      </c>
      <c r="N21" s="27">
        <f t="shared" si="6"/>
        <v>44371.926388888889</v>
      </c>
      <c r="O21" s="27">
        <f t="shared" si="3"/>
        <v>44371.926388888889</v>
      </c>
      <c r="P21" s="27">
        <f t="shared" si="7"/>
        <v>44371.926388888889</v>
      </c>
      <c r="Q21" s="27"/>
      <c r="R21" s="28" t="s">
        <v>35</v>
      </c>
      <c r="S21" s="28" t="s">
        <v>36</v>
      </c>
      <c r="T21" s="28" t="s">
        <v>30</v>
      </c>
      <c r="U21" s="29">
        <v>4.166666666666667</v>
      </c>
      <c r="V21" s="30">
        <v>1190</v>
      </c>
      <c r="W21" s="31"/>
    </row>
    <row r="22" spans="1:23" ht="14.25" customHeight="1" x14ac:dyDescent="0.25">
      <c r="A22" s="32" t="str">
        <f t="shared" si="4"/>
        <v/>
      </c>
      <c r="B22" s="33">
        <f t="shared" si="0"/>
        <v>140</v>
      </c>
      <c r="C22" s="98">
        <v>20</v>
      </c>
      <c r="D22" s="99"/>
      <c r="E22" s="107" t="s">
        <v>73</v>
      </c>
      <c r="F22" s="101"/>
      <c r="G22" s="102"/>
      <c r="H22" s="103"/>
      <c r="I22" s="39">
        <f t="shared" si="1"/>
        <v>44371.968055555553</v>
      </c>
      <c r="J22" s="40" t="str">
        <f t="shared" si="2"/>
        <v/>
      </c>
      <c r="K22" s="41">
        <f t="shared" si="5"/>
        <v>20</v>
      </c>
      <c r="L22" s="26"/>
      <c r="M22" s="42">
        <f t="shared" si="8"/>
        <v>140</v>
      </c>
      <c r="N22" s="27">
        <f t="shared" si="6"/>
        <v>44371.968055555553</v>
      </c>
      <c r="O22" s="27">
        <f t="shared" si="3"/>
        <v>44371.968055555553</v>
      </c>
      <c r="P22" s="27">
        <f t="shared" si="7"/>
        <v>44371.968055555553</v>
      </c>
      <c r="Q22" s="27"/>
      <c r="R22" s="28" t="s">
        <v>37</v>
      </c>
      <c r="S22" s="28" t="s">
        <v>30</v>
      </c>
      <c r="T22" s="28" t="s">
        <v>36</v>
      </c>
      <c r="U22" s="29">
        <v>4.166666666666667</v>
      </c>
      <c r="V22" s="30">
        <v>1190</v>
      </c>
      <c r="W22" s="31"/>
    </row>
    <row r="23" spans="1:23" ht="14.25" customHeight="1" x14ac:dyDescent="0.25">
      <c r="A23" s="32">
        <f t="shared" si="4"/>
        <v>44372.015972222223</v>
      </c>
      <c r="B23" s="33">
        <f t="shared" si="0"/>
        <v>163</v>
      </c>
      <c r="C23" s="98">
        <v>23</v>
      </c>
      <c r="D23" s="99"/>
      <c r="E23" s="107" t="s">
        <v>74</v>
      </c>
      <c r="F23" s="101"/>
      <c r="G23" s="102"/>
      <c r="H23" s="103"/>
      <c r="I23" s="39">
        <f t="shared" si="1"/>
        <v>44372.015972222223</v>
      </c>
      <c r="J23" s="54" t="str">
        <f t="shared" si="2"/>
        <v/>
      </c>
      <c r="K23" s="41">
        <f t="shared" si="5"/>
        <v>20</v>
      </c>
      <c r="L23" s="26">
        <v>1</v>
      </c>
      <c r="M23" s="42">
        <f t="shared" si="8"/>
        <v>163</v>
      </c>
      <c r="N23" s="27">
        <f t="shared" si="6"/>
        <v>44372.015972222223</v>
      </c>
      <c r="O23" s="27">
        <f t="shared" si="3"/>
        <v>44372.015972222223</v>
      </c>
      <c r="P23" s="27">
        <f t="shared" si="7"/>
        <v>44372.015972222223</v>
      </c>
      <c r="Q23" s="27"/>
      <c r="R23" s="28" t="s">
        <v>38</v>
      </c>
      <c r="S23" s="28" t="s">
        <v>36</v>
      </c>
      <c r="T23" s="28" t="s">
        <v>33</v>
      </c>
      <c r="U23" s="29">
        <v>4.166666666666667</v>
      </c>
      <c r="V23" s="30">
        <v>1190</v>
      </c>
      <c r="W23" s="31"/>
    </row>
    <row r="24" spans="1:23" ht="14.25" customHeight="1" x14ac:dyDescent="0.25">
      <c r="A24" s="32" t="str">
        <f t="shared" si="4"/>
        <v/>
      </c>
      <c r="B24" s="33" t="str">
        <f t="shared" si="0"/>
        <v/>
      </c>
      <c r="C24" s="98"/>
      <c r="D24" s="99"/>
      <c r="E24" s="106" t="s">
        <v>75</v>
      </c>
      <c r="F24" s="101"/>
      <c r="G24" s="102"/>
      <c r="H24" s="103"/>
      <c r="I24" s="39" t="str">
        <f t="shared" si="1"/>
        <v/>
      </c>
      <c r="J24" s="40" t="str">
        <f t="shared" si="2"/>
        <v/>
      </c>
      <c r="K24" s="41">
        <f t="shared" si="5"/>
        <v>20</v>
      </c>
      <c r="L24" s="26"/>
      <c r="M24" s="42">
        <f t="shared" si="8"/>
        <v>163</v>
      </c>
      <c r="N24" s="27">
        <f t="shared" si="6"/>
        <v>44372.015972222223</v>
      </c>
      <c r="O24" s="27">
        <f t="shared" si="3"/>
        <v>44372.015972222223</v>
      </c>
      <c r="P24" s="27">
        <f t="shared" si="7"/>
        <v>44372.015972222223</v>
      </c>
      <c r="Q24" s="27"/>
      <c r="R24" s="28" t="s">
        <v>39</v>
      </c>
      <c r="S24" s="28" t="s">
        <v>33</v>
      </c>
      <c r="T24" s="28" t="s">
        <v>36</v>
      </c>
      <c r="U24" s="29">
        <v>4.166666666666667</v>
      </c>
      <c r="V24" s="30">
        <v>1190</v>
      </c>
      <c r="W24" s="31"/>
    </row>
    <row r="25" spans="1:23" ht="14.25" customHeight="1" x14ac:dyDescent="0.25">
      <c r="A25" s="32" t="str">
        <f t="shared" si="4"/>
        <v/>
      </c>
      <c r="B25" s="33" t="str">
        <f t="shared" si="0"/>
        <v/>
      </c>
      <c r="C25" s="34"/>
      <c r="D25" s="35"/>
      <c r="E25" s="36"/>
      <c r="F25" s="46"/>
      <c r="G25" s="37"/>
      <c r="H25" s="38"/>
      <c r="I25" s="39" t="str">
        <f t="shared" si="1"/>
        <v/>
      </c>
      <c r="J25" s="40" t="str">
        <f t="shared" si="2"/>
        <v/>
      </c>
      <c r="K25" s="41">
        <f t="shared" si="5"/>
        <v>20</v>
      </c>
      <c r="L25" s="41">
        <v>1</v>
      </c>
      <c r="M25" s="42">
        <f t="shared" si="8"/>
        <v>163</v>
      </c>
      <c r="N25" s="27">
        <f t="shared" si="6"/>
        <v>44372.015972222223</v>
      </c>
      <c r="O25" s="27">
        <f t="shared" si="3"/>
        <v>44372.015972222223</v>
      </c>
      <c r="P25" s="27">
        <f t="shared" si="7"/>
        <v>44372.015972222223</v>
      </c>
      <c r="Q25" s="27"/>
      <c r="R25" s="28" t="s">
        <v>40</v>
      </c>
      <c r="S25" s="28" t="s">
        <v>36</v>
      </c>
      <c r="T25" s="28" t="s">
        <v>41</v>
      </c>
      <c r="U25" s="29">
        <v>3.6666666666666665</v>
      </c>
      <c r="V25" s="30">
        <v>1050</v>
      </c>
      <c r="W25" s="31"/>
    </row>
    <row r="26" spans="1:23" ht="14.25" customHeight="1" x14ac:dyDescent="0.25">
      <c r="A26" s="32" t="str">
        <f t="shared" si="4"/>
        <v/>
      </c>
      <c r="B26" s="33" t="str">
        <f t="shared" si="0"/>
        <v/>
      </c>
      <c r="C26" s="34"/>
      <c r="D26" s="35"/>
      <c r="E26" s="36"/>
      <c r="F26" s="46"/>
      <c r="G26" s="37"/>
      <c r="H26" s="38"/>
      <c r="I26" s="39" t="str">
        <f t="shared" si="1"/>
        <v/>
      </c>
      <c r="J26" s="40" t="str">
        <f t="shared" si="2"/>
        <v/>
      </c>
      <c r="K26" s="41">
        <f t="shared" si="5"/>
        <v>20</v>
      </c>
      <c r="L26" s="41"/>
      <c r="M26" s="42">
        <f t="shared" si="8"/>
        <v>163</v>
      </c>
      <c r="N26" s="27">
        <f t="shared" si="6"/>
        <v>44372.015972222223</v>
      </c>
      <c r="O26" s="27">
        <f t="shared" si="3"/>
        <v>44372.015972222223</v>
      </c>
      <c r="P26" s="27">
        <f t="shared" si="7"/>
        <v>44372.015972222223</v>
      </c>
      <c r="Q26" s="27"/>
      <c r="R26" s="28" t="s">
        <v>42</v>
      </c>
      <c r="S26" s="28" t="s">
        <v>41</v>
      </c>
      <c r="T26" s="28" t="s">
        <v>36</v>
      </c>
      <c r="U26" s="29">
        <v>3.6666666666666665</v>
      </c>
      <c r="V26" s="30">
        <v>1050</v>
      </c>
      <c r="W26" s="31"/>
    </row>
    <row r="27" spans="1:23" ht="14.25" customHeight="1" x14ac:dyDescent="0.25">
      <c r="A27" s="32" t="str">
        <f t="shared" si="4"/>
        <v/>
      </c>
      <c r="B27" s="33" t="str">
        <f t="shared" si="0"/>
        <v/>
      </c>
      <c r="C27" s="34"/>
      <c r="D27" s="35"/>
      <c r="E27" s="36"/>
      <c r="F27" s="46"/>
      <c r="G27" s="45"/>
      <c r="H27" s="38"/>
      <c r="I27" s="39" t="str">
        <f t="shared" si="1"/>
        <v/>
      </c>
      <c r="J27" s="40" t="str">
        <f t="shared" si="2"/>
        <v/>
      </c>
      <c r="K27" s="41">
        <f t="shared" si="5"/>
        <v>20</v>
      </c>
      <c r="L27" s="26">
        <v>1</v>
      </c>
      <c r="M27" s="42">
        <f t="shared" si="8"/>
        <v>163</v>
      </c>
      <c r="N27" s="27">
        <f t="shared" si="6"/>
        <v>44372.015972222223</v>
      </c>
      <c r="O27" s="27">
        <f t="shared" si="3"/>
        <v>44372.015972222223</v>
      </c>
      <c r="P27" s="27">
        <f t="shared" si="7"/>
        <v>44372.015972222223</v>
      </c>
      <c r="Q27" s="27"/>
      <c r="R27" s="28" t="s">
        <v>43</v>
      </c>
      <c r="S27" s="28" t="s">
        <v>27</v>
      </c>
      <c r="T27" s="28" t="s">
        <v>33</v>
      </c>
      <c r="U27" s="29">
        <v>3.25</v>
      </c>
      <c r="V27" s="30">
        <v>940</v>
      </c>
      <c r="W27" s="31"/>
    </row>
    <row r="28" spans="1:23" ht="14.25" customHeight="1" x14ac:dyDescent="0.25">
      <c r="A28" s="32" t="str">
        <f t="shared" si="4"/>
        <v/>
      </c>
      <c r="B28" s="33" t="str">
        <f t="shared" si="0"/>
        <v/>
      </c>
      <c r="C28" s="34"/>
      <c r="D28" s="35"/>
      <c r="F28" s="46"/>
      <c r="G28" s="37"/>
      <c r="H28" s="38"/>
      <c r="I28" s="39" t="str">
        <f t="shared" si="1"/>
        <v/>
      </c>
      <c r="J28" s="40" t="str">
        <f t="shared" si="2"/>
        <v/>
      </c>
      <c r="K28" s="41">
        <f t="shared" si="5"/>
        <v>20</v>
      </c>
      <c r="L28" s="26"/>
      <c r="M28" s="42">
        <f t="shared" si="8"/>
        <v>163</v>
      </c>
      <c r="N28" s="27">
        <f t="shared" si="6"/>
        <v>44372.015972222223</v>
      </c>
      <c r="O28" s="27">
        <f t="shared" si="3"/>
        <v>44372.015972222223</v>
      </c>
      <c r="P28" s="27">
        <f t="shared" si="7"/>
        <v>44372.015972222223</v>
      </c>
      <c r="Q28" s="27"/>
      <c r="R28" s="28" t="s">
        <v>44</v>
      </c>
      <c r="S28" s="28" t="s">
        <v>33</v>
      </c>
      <c r="T28" s="28" t="s">
        <v>27</v>
      </c>
      <c r="U28" s="29">
        <v>3.25</v>
      </c>
      <c r="V28" s="30">
        <v>940</v>
      </c>
      <c r="W28" s="31"/>
    </row>
    <row r="29" spans="1:23" ht="14.25" customHeight="1" x14ac:dyDescent="0.25">
      <c r="A29" s="32" t="str">
        <f t="shared" si="4"/>
        <v/>
      </c>
      <c r="B29" s="33" t="str">
        <f t="shared" si="0"/>
        <v/>
      </c>
      <c r="C29" s="34"/>
      <c r="D29" s="35"/>
      <c r="E29" s="36"/>
      <c r="F29" s="46"/>
      <c r="G29" s="45"/>
      <c r="H29" s="38"/>
      <c r="I29" s="39" t="str">
        <f t="shared" si="1"/>
        <v/>
      </c>
      <c r="J29" s="40" t="str">
        <f t="shared" si="2"/>
        <v/>
      </c>
      <c r="K29" s="41">
        <f t="shared" si="5"/>
        <v>20</v>
      </c>
      <c r="L29" s="26">
        <v>1</v>
      </c>
      <c r="M29" s="42">
        <f t="shared" si="8"/>
        <v>163</v>
      </c>
      <c r="N29" s="27">
        <f t="shared" si="6"/>
        <v>44372.015972222223</v>
      </c>
      <c r="O29" s="27">
        <f t="shared" si="3"/>
        <v>44372.015972222223</v>
      </c>
      <c r="P29" s="27">
        <f t="shared" si="7"/>
        <v>44372.015972222223</v>
      </c>
      <c r="Q29" s="27"/>
      <c r="R29" s="28" t="s">
        <v>45</v>
      </c>
      <c r="S29" s="28" t="s">
        <v>27</v>
      </c>
      <c r="T29" s="28" t="s">
        <v>41</v>
      </c>
      <c r="U29" s="29">
        <v>4.125</v>
      </c>
      <c r="V29" s="30">
        <v>1170</v>
      </c>
      <c r="W29" s="31"/>
    </row>
    <row r="30" spans="1:23" ht="14.25" customHeight="1" x14ac:dyDescent="0.25">
      <c r="A30" s="32" t="str">
        <f t="shared" si="4"/>
        <v/>
      </c>
      <c r="B30" s="33" t="str">
        <f t="shared" si="0"/>
        <v/>
      </c>
      <c r="C30" s="34"/>
      <c r="D30" s="35"/>
      <c r="E30" s="36"/>
      <c r="F30" s="46"/>
      <c r="G30" s="45"/>
      <c r="H30" s="38"/>
      <c r="I30" s="39" t="str">
        <f t="shared" si="1"/>
        <v/>
      </c>
      <c r="J30" s="40" t="str">
        <f t="shared" si="2"/>
        <v/>
      </c>
      <c r="K30" s="41">
        <f t="shared" si="5"/>
        <v>20</v>
      </c>
      <c r="L30" s="26"/>
      <c r="M30" s="42">
        <f t="shared" si="8"/>
        <v>163</v>
      </c>
      <c r="N30" s="27">
        <f t="shared" si="6"/>
        <v>44372.015972222223</v>
      </c>
      <c r="O30" s="27">
        <f t="shared" si="3"/>
        <v>44372.015972222223</v>
      </c>
      <c r="P30" s="27">
        <f t="shared" si="7"/>
        <v>44372.015972222223</v>
      </c>
      <c r="Q30" s="27"/>
      <c r="R30" s="28" t="s">
        <v>46</v>
      </c>
      <c r="S30" s="28" t="s">
        <v>41</v>
      </c>
      <c r="T30" s="28" t="s">
        <v>27</v>
      </c>
      <c r="U30" s="29">
        <v>4.125</v>
      </c>
      <c r="V30" s="30">
        <v>1170</v>
      </c>
      <c r="W30" s="31"/>
    </row>
    <row r="31" spans="1:23" ht="14.25" customHeight="1" x14ac:dyDescent="0.25">
      <c r="A31" s="32" t="str">
        <f t="shared" si="4"/>
        <v/>
      </c>
      <c r="B31" s="33" t="str">
        <f t="shared" si="0"/>
        <v/>
      </c>
      <c r="C31" s="34"/>
      <c r="D31" s="35"/>
      <c r="E31" s="36"/>
      <c r="F31" s="46"/>
      <c r="G31" s="45"/>
      <c r="H31" s="38"/>
      <c r="I31" s="39" t="str">
        <f t="shared" si="1"/>
        <v/>
      </c>
      <c r="J31" s="40" t="str">
        <f t="shared" si="2"/>
        <v/>
      </c>
      <c r="K31" s="41">
        <f t="shared" si="5"/>
        <v>20</v>
      </c>
      <c r="L31" s="41">
        <v>1</v>
      </c>
      <c r="M31" s="42">
        <f t="shared" si="8"/>
        <v>163</v>
      </c>
      <c r="N31" s="27">
        <f t="shared" si="6"/>
        <v>44372.015972222223</v>
      </c>
      <c r="O31" s="27">
        <f t="shared" si="3"/>
        <v>44372.015972222223</v>
      </c>
      <c r="P31" s="27">
        <f t="shared" si="7"/>
        <v>44372.015972222223</v>
      </c>
      <c r="Q31" s="27"/>
      <c r="R31" s="28" t="s">
        <v>0</v>
      </c>
      <c r="S31" s="28" t="s">
        <v>41</v>
      </c>
      <c r="T31" s="28" t="s">
        <v>30</v>
      </c>
      <c r="U31" s="29">
        <v>3.25</v>
      </c>
      <c r="V31" s="30">
        <v>940</v>
      </c>
      <c r="W31" s="31"/>
    </row>
    <row r="32" spans="1:23" ht="14.25" customHeight="1" x14ac:dyDescent="0.25">
      <c r="A32" s="32" t="str">
        <f t="shared" si="4"/>
        <v/>
      </c>
      <c r="B32" s="33" t="str">
        <f t="shared" si="0"/>
        <v/>
      </c>
      <c r="C32" s="34"/>
      <c r="D32" s="35"/>
      <c r="E32" s="44"/>
      <c r="F32" s="46"/>
      <c r="G32" s="45"/>
      <c r="H32" s="38"/>
      <c r="I32" s="39" t="str">
        <f t="shared" si="1"/>
        <v/>
      </c>
      <c r="J32" s="40" t="str">
        <f t="shared" si="2"/>
        <v/>
      </c>
      <c r="K32" s="41">
        <f t="shared" si="5"/>
        <v>20</v>
      </c>
      <c r="L32" s="41"/>
      <c r="M32" s="42">
        <f t="shared" si="8"/>
        <v>163</v>
      </c>
      <c r="N32" s="27">
        <f t="shared" si="6"/>
        <v>44372.015972222223</v>
      </c>
      <c r="O32" s="27">
        <f t="shared" si="3"/>
        <v>44372.015972222223</v>
      </c>
      <c r="P32" s="27">
        <f t="shared" si="7"/>
        <v>44372.015972222223</v>
      </c>
      <c r="Q32" s="27"/>
      <c r="R32" s="28" t="s">
        <v>47</v>
      </c>
      <c r="S32" s="28" t="s">
        <v>30</v>
      </c>
      <c r="T32" s="28" t="s">
        <v>41</v>
      </c>
      <c r="U32" s="29">
        <v>3.25</v>
      </c>
      <c r="V32" s="30">
        <v>940</v>
      </c>
      <c r="W32" s="31"/>
    </row>
    <row r="33" spans="1:23" ht="14.25" customHeight="1" x14ac:dyDescent="0.25">
      <c r="A33" s="32" t="str">
        <f t="shared" si="4"/>
        <v/>
      </c>
      <c r="B33" s="33" t="str">
        <f t="shared" si="0"/>
        <v/>
      </c>
      <c r="C33" s="34"/>
      <c r="D33" s="35"/>
      <c r="E33" s="36"/>
      <c r="F33" s="46"/>
      <c r="G33" s="45"/>
      <c r="H33" s="38"/>
      <c r="I33" s="39" t="str">
        <f t="shared" si="1"/>
        <v/>
      </c>
      <c r="J33" s="40" t="str">
        <f t="shared" si="2"/>
        <v/>
      </c>
      <c r="K33" s="41">
        <f t="shared" si="5"/>
        <v>20</v>
      </c>
      <c r="L33" s="26">
        <v>1</v>
      </c>
      <c r="M33" s="42">
        <f t="shared" si="8"/>
        <v>163</v>
      </c>
      <c r="N33" s="27">
        <f t="shared" si="6"/>
        <v>44372.015972222223</v>
      </c>
      <c r="O33" s="27">
        <f t="shared" si="3"/>
        <v>44372.015972222223</v>
      </c>
      <c r="P33" s="27">
        <f t="shared" si="7"/>
        <v>44372.015972222223</v>
      </c>
      <c r="Q33" s="27"/>
      <c r="R33" s="55" t="s">
        <v>48</v>
      </c>
      <c r="S33" s="55" t="s">
        <v>36</v>
      </c>
      <c r="T33" s="55" t="s">
        <v>49</v>
      </c>
      <c r="U33" s="29">
        <v>6.25</v>
      </c>
      <c r="V33" s="56">
        <v>1075</v>
      </c>
      <c r="W33" s="16"/>
    </row>
    <row r="34" spans="1:23" ht="14.25" customHeight="1" x14ac:dyDescent="0.25">
      <c r="A34" s="32" t="str">
        <f t="shared" si="4"/>
        <v/>
      </c>
      <c r="B34" s="33" t="str">
        <f t="shared" si="0"/>
        <v/>
      </c>
      <c r="C34" s="34"/>
      <c r="D34" s="35"/>
      <c r="F34" s="46"/>
      <c r="G34" s="45"/>
      <c r="H34" s="38"/>
      <c r="I34" s="39" t="str">
        <f t="shared" si="1"/>
        <v/>
      </c>
      <c r="J34" s="40" t="str">
        <f t="shared" si="2"/>
        <v/>
      </c>
      <c r="K34" s="41">
        <f t="shared" si="5"/>
        <v>20</v>
      </c>
      <c r="L34" s="26"/>
      <c r="M34" s="42">
        <f t="shared" si="8"/>
        <v>163</v>
      </c>
      <c r="N34" s="27">
        <f t="shared" si="6"/>
        <v>44372.015972222223</v>
      </c>
      <c r="O34" s="27">
        <f t="shared" si="3"/>
        <v>44372.015972222223</v>
      </c>
      <c r="P34" s="27">
        <f t="shared" si="7"/>
        <v>44372.015972222223</v>
      </c>
      <c r="Q34" s="27"/>
      <c r="R34" s="55" t="s">
        <v>50</v>
      </c>
      <c r="S34" s="55" t="s">
        <v>49</v>
      </c>
      <c r="T34" s="55" t="s">
        <v>36</v>
      </c>
      <c r="U34" s="29">
        <v>6.25</v>
      </c>
      <c r="V34" s="56">
        <v>1075</v>
      </c>
      <c r="W34" s="16"/>
    </row>
    <row r="35" spans="1:23" ht="14.25" customHeight="1" x14ac:dyDescent="0.25">
      <c r="A35" s="32" t="str">
        <f t="shared" si="4"/>
        <v/>
      </c>
      <c r="B35" s="33" t="str">
        <f t="shared" si="0"/>
        <v/>
      </c>
      <c r="C35" s="34"/>
      <c r="D35" s="35"/>
      <c r="E35" s="36"/>
      <c r="F35" s="46"/>
      <c r="G35" s="45"/>
      <c r="H35" s="38"/>
      <c r="I35" s="39" t="str">
        <f t="shared" si="1"/>
        <v/>
      </c>
      <c r="J35" s="40" t="str">
        <f t="shared" si="2"/>
        <v/>
      </c>
      <c r="K35" s="41">
        <f t="shared" si="5"/>
        <v>20</v>
      </c>
      <c r="L35" s="26">
        <v>1</v>
      </c>
      <c r="M35" s="42">
        <f t="shared" si="8"/>
        <v>163</v>
      </c>
      <c r="N35" s="27">
        <f t="shared" si="6"/>
        <v>44372.015972222223</v>
      </c>
      <c r="O35" s="27">
        <f t="shared" si="3"/>
        <v>44372.015972222223</v>
      </c>
      <c r="P35" s="27">
        <f t="shared" si="7"/>
        <v>44372.015972222223</v>
      </c>
      <c r="Q35" s="27"/>
      <c r="R35" s="55" t="s">
        <v>51</v>
      </c>
      <c r="S35" s="55" t="s">
        <v>27</v>
      </c>
      <c r="T35" s="55" t="s">
        <v>52</v>
      </c>
      <c r="U35" s="29">
        <v>6.25</v>
      </c>
      <c r="V35" s="56">
        <v>1150</v>
      </c>
      <c r="W35" s="16"/>
    </row>
    <row r="36" spans="1:23" ht="14.25" customHeight="1" x14ac:dyDescent="0.25">
      <c r="A36" s="32" t="str">
        <f t="shared" si="4"/>
        <v/>
      </c>
      <c r="B36" s="33" t="str">
        <f t="shared" si="0"/>
        <v/>
      </c>
      <c r="C36" s="34"/>
      <c r="D36" s="35"/>
      <c r="E36" s="36"/>
      <c r="F36" s="46"/>
      <c r="G36" s="37"/>
      <c r="H36" s="38"/>
      <c r="I36" s="39" t="str">
        <f t="shared" si="1"/>
        <v/>
      </c>
      <c r="J36" s="40" t="str">
        <f t="shared" si="2"/>
        <v/>
      </c>
      <c r="K36" s="41">
        <f t="shared" si="5"/>
        <v>20</v>
      </c>
      <c r="L36" s="26"/>
      <c r="M36" s="42">
        <f t="shared" si="8"/>
        <v>163</v>
      </c>
      <c r="N36" s="27">
        <f t="shared" si="6"/>
        <v>44372.015972222223</v>
      </c>
      <c r="O36" s="27">
        <f t="shared" si="3"/>
        <v>44372.015972222223</v>
      </c>
      <c r="P36" s="27">
        <f t="shared" si="7"/>
        <v>44372.015972222223</v>
      </c>
      <c r="Q36" s="27"/>
      <c r="R36" s="55" t="s">
        <v>53</v>
      </c>
      <c r="S36" s="55" t="s">
        <v>52</v>
      </c>
      <c r="T36" s="55" t="s">
        <v>27</v>
      </c>
      <c r="U36" s="29">
        <v>6.25</v>
      </c>
      <c r="V36" s="56">
        <v>1150</v>
      </c>
      <c r="W36" s="16"/>
    </row>
    <row r="37" spans="1:23" ht="14.25" customHeight="1" x14ac:dyDescent="0.25">
      <c r="A37" s="32" t="str">
        <f t="shared" si="4"/>
        <v/>
      </c>
      <c r="B37" s="33" t="str">
        <f t="shared" si="0"/>
        <v/>
      </c>
      <c r="C37" s="34"/>
      <c r="D37" s="35"/>
      <c r="E37" s="36"/>
      <c r="F37" s="46"/>
      <c r="G37" s="37"/>
      <c r="H37" s="38"/>
      <c r="I37" s="39" t="str">
        <f t="shared" si="1"/>
        <v/>
      </c>
      <c r="J37" s="40" t="str">
        <f t="shared" si="2"/>
        <v/>
      </c>
      <c r="K37" s="41">
        <f t="shared" si="5"/>
        <v>20</v>
      </c>
      <c r="L37" s="41">
        <v>1</v>
      </c>
      <c r="M37" s="42">
        <f t="shared" si="8"/>
        <v>163</v>
      </c>
      <c r="N37" s="27">
        <f t="shared" si="6"/>
        <v>44372.015972222223</v>
      </c>
      <c r="O37" s="27">
        <f t="shared" si="3"/>
        <v>44372.015972222223</v>
      </c>
      <c r="P37" s="27">
        <f t="shared" si="7"/>
        <v>44372.015972222223</v>
      </c>
      <c r="Q37" s="27"/>
      <c r="R37" s="55" t="s">
        <v>54</v>
      </c>
      <c r="S37" s="55" t="s">
        <v>30</v>
      </c>
      <c r="T37" s="55" t="s">
        <v>55</v>
      </c>
      <c r="U37" s="29">
        <v>6.333333333333333</v>
      </c>
      <c r="V37" s="56">
        <v>1190</v>
      </c>
      <c r="W37" s="16"/>
    </row>
    <row r="38" spans="1:23" ht="14.25" customHeight="1" x14ac:dyDescent="0.25">
      <c r="A38" s="32" t="str">
        <f t="shared" si="4"/>
        <v/>
      </c>
      <c r="B38" s="33" t="str">
        <f t="shared" si="0"/>
        <v/>
      </c>
      <c r="C38" s="34"/>
      <c r="D38" s="35"/>
      <c r="E38" s="36"/>
      <c r="F38" s="46"/>
      <c r="G38" s="37"/>
      <c r="H38" s="38"/>
      <c r="I38" s="39" t="str">
        <f t="shared" si="1"/>
        <v/>
      </c>
      <c r="J38" s="40" t="str">
        <f t="shared" si="2"/>
        <v/>
      </c>
      <c r="K38" s="41">
        <f t="shared" si="5"/>
        <v>20</v>
      </c>
      <c r="L38" s="41"/>
      <c r="M38" s="42">
        <f t="shared" si="8"/>
        <v>163</v>
      </c>
      <c r="N38" s="27">
        <f t="shared" si="6"/>
        <v>44372.015972222223</v>
      </c>
      <c r="O38" s="27">
        <f t="shared" si="3"/>
        <v>44372.015972222223</v>
      </c>
      <c r="P38" s="27">
        <f t="shared" si="7"/>
        <v>44372.015972222223</v>
      </c>
      <c r="Q38" s="27"/>
      <c r="R38" s="55" t="s">
        <v>56</v>
      </c>
      <c r="S38" s="55" t="s">
        <v>55</v>
      </c>
      <c r="T38" s="55" t="s">
        <v>30</v>
      </c>
      <c r="U38" s="29">
        <v>6.333333333333333</v>
      </c>
      <c r="V38" s="56">
        <v>1190</v>
      </c>
      <c r="W38" s="16"/>
    </row>
    <row r="39" spans="1:23" ht="14.25" customHeight="1" x14ac:dyDescent="0.25">
      <c r="A39" s="32" t="str">
        <f t="shared" si="4"/>
        <v/>
      </c>
      <c r="B39" s="33" t="str">
        <f t="shared" si="0"/>
        <v/>
      </c>
      <c r="C39" s="34"/>
      <c r="D39" s="35"/>
      <c r="E39" s="36"/>
      <c r="F39" s="46"/>
      <c r="G39" s="45"/>
      <c r="H39" s="38"/>
      <c r="I39" s="39" t="str">
        <f t="shared" si="1"/>
        <v/>
      </c>
      <c r="J39" s="40" t="str">
        <f t="shared" si="2"/>
        <v/>
      </c>
      <c r="K39" s="41">
        <f t="shared" si="5"/>
        <v>20</v>
      </c>
      <c r="L39" s="26">
        <v>1</v>
      </c>
      <c r="M39" s="42">
        <f t="shared" si="8"/>
        <v>163</v>
      </c>
      <c r="N39" s="27">
        <f t="shared" si="6"/>
        <v>44372.015972222223</v>
      </c>
      <c r="O39" s="27">
        <f t="shared" si="3"/>
        <v>44372.015972222223</v>
      </c>
      <c r="P39" s="27">
        <f t="shared" si="7"/>
        <v>44372.015972222223</v>
      </c>
      <c r="Q39" s="27"/>
      <c r="R39" s="55" t="s">
        <v>57</v>
      </c>
      <c r="S39" s="55" t="s">
        <v>33</v>
      </c>
      <c r="T39" s="55" t="s">
        <v>58</v>
      </c>
      <c r="U39" s="29">
        <v>7.125</v>
      </c>
      <c r="V39" s="56">
        <v>1265</v>
      </c>
      <c r="W39" s="16"/>
    </row>
    <row r="40" spans="1:23" ht="14.25" customHeight="1" x14ac:dyDescent="0.25">
      <c r="A40" s="32" t="str">
        <f t="shared" si="4"/>
        <v/>
      </c>
      <c r="B40" s="33" t="str">
        <f t="shared" si="0"/>
        <v/>
      </c>
      <c r="C40" s="34"/>
      <c r="D40" s="35"/>
      <c r="F40" s="46"/>
      <c r="G40" s="37"/>
      <c r="H40" s="38"/>
      <c r="I40" s="39" t="str">
        <f t="shared" si="1"/>
        <v/>
      </c>
      <c r="J40" s="40" t="str">
        <f t="shared" si="2"/>
        <v/>
      </c>
      <c r="K40" s="41">
        <f t="shared" si="5"/>
        <v>20</v>
      </c>
      <c r="L40" s="26"/>
      <c r="M40" s="42">
        <f t="shared" si="8"/>
        <v>163</v>
      </c>
      <c r="N40" s="27">
        <f t="shared" si="6"/>
        <v>44372.015972222223</v>
      </c>
      <c r="O40" s="27">
        <f t="shared" si="3"/>
        <v>44372.015972222223</v>
      </c>
      <c r="P40" s="27">
        <f t="shared" si="7"/>
        <v>44372.015972222223</v>
      </c>
      <c r="Q40" s="27"/>
      <c r="R40" s="55" t="s">
        <v>59</v>
      </c>
      <c r="S40" s="55" t="s">
        <v>58</v>
      </c>
      <c r="T40" s="55" t="s">
        <v>33</v>
      </c>
      <c r="U40" s="29">
        <v>7.125</v>
      </c>
      <c r="V40" s="56">
        <v>1265</v>
      </c>
      <c r="W40" s="16"/>
    </row>
    <row r="41" spans="1:23" ht="14.25" customHeight="1" x14ac:dyDescent="0.25">
      <c r="A41" s="32" t="str">
        <f t="shared" si="4"/>
        <v/>
      </c>
      <c r="B41" s="33" t="str">
        <f t="shared" si="0"/>
        <v/>
      </c>
      <c r="C41" s="34"/>
      <c r="D41" s="35"/>
      <c r="E41" s="36"/>
      <c r="F41" s="46"/>
      <c r="G41" s="37"/>
      <c r="H41" s="38"/>
      <c r="I41" s="39" t="str">
        <f t="shared" si="1"/>
        <v/>
      </c>
      <c r="J41" s="40" t="str">
        <f t="shared" si="2"/>
        <v/>
      </c>
      <c r="K41" s="41">
        <f t="shared" si="5"/>
        <v>20</v>
      </c>
      <c r="L41" s="26">
        <v>1</v>
      </c>
      <c r="M41" s="42">
        <f t="shared" si="8"/>
        <v>163</v>
      </c>
      <c r="N41" s="27">
        <f t="shared" si="6"/>
        <v>44372.015972222223</v>
      </c>
      <c r="O41" s="27">
        <f t="shared" si="3"/>
        <v>44372.015972222223</v>
      </c>
      <c r="P41" s="27">
        <f t="shared" si="7"/>
        <v>44372.015972222223</v>
      </c>
      <c r="Q41" s="27"/>
      <c r="R41" s="55" t="s">
        <v>60</v>
      </c>
      <c r="S41" s="55" t="s">
        <v>41</v>
      </c>
      <c r="T41" s="55" t="s">
        <v>61</v>
      </c>
      <c r="U41" s="29">
        <v>6.291666666666667</v>
      </c>
      <c r="V41" s="56">
        <v>1170</v>
      </c>
      <c r="W41" s="16"/>
    </row>
    <row r="42" spans="1:23" ht="14.25" customHeight="1" x14ac:dyDescent="0.25">
      <c r="A42" s="32" t="str">
        <f t="shared" si="4"/>
        <v/>
      </c>
      <c r="B42" s="47" t="str">
        <f t="shared" si="0"/>
        <v/>
      </c>
      <c r="C42" s="48"/>
      <c r="D42" s="49"/>
      <c r="E42" s="57"/>
      <c r="F42" s="50"/>
      <c r="G42" s="51"/>
      <c r="H42" s="52"/>
      <c r="I42" s="53" t="str">
        <f t="shared" si="1"/>
        <v/>
      </c>
      <c r="J42" s="54" t="str">
        <f t="shared" si="2"/>
        <v/>
      </c>
      <c r="K42" s="41">
        <f t="shared" si="5"/>
        <v>20</v>
      </c>
      <c r="L42" s="26"/>
      <c r="M42" s="42">
        <f t="shared" si="8"/>
        <v>163</v>
      </c>
      <c r="N42" s="27">
        <f t="shared" si="6"/>
        <v>44372.015972222223</v>
      </c>
      <c r="O42" s="27">
        <f t="shared" si="3"/>
        <v>44372.015972222223</v>
      </c>
      <c r="P42" s="27">
        <f t="shared" si="7"/>
        <v>44372.015972222223</v>
      </c>
      <c r="Q42" s="27"/>
      <c r="R42" s="55" t="s">
        <v>62</v>
      </c>
      <c r="S42" s="55" t="s">
        <v>61</v>
      </c>
      <c r="T42" s="55" t="s">
        <v>41</v>
      </c>
      <c r="U42" s="29">
        <v>6.291666666666667</v>
      </c>
      <c r="V42" s="56">
        <v>1170</v>
      </c>
      <c r="W42" s="16"/>
    </row>
    <row r="43" spans="1:23" ht="14.25" customHeight="1" x14ac:dyDescent="0.25">
      <c r="A43" s="32" t="str">
        <f t="shared" si="4"/>
        <v/>
      </c>
      <c r="B43" s="33" t="str">
        <f t="shared" si="0"/>
        <v/>
      </c>
      <c r="C43" s="34"/>
      <c r="D43" s="35"/>
      <c r="E43" s="36"/>
      <c r="F43" s="46"/>
      <c r="G43" s="45"/>
      <c r="H43" s="38"/>
      <c r="I43" s="39" t="str">
        <f t="shared" si="1"/>
        <v/>
      </c>
      <c r="J43" s="40" t="str">
        <f t="shared" si="2"/>
        <v/>
      </c>
      <c r="K43" s="41">
        <f t="shared" si="5"/>
        <v>20</v>
      </c>
      <c r="L43" s="41">
        <v>1</v>
      </c>
      <c r="M43" s="42">
        <f t="shared" si="8"/>
        <v>163</v>
      </c>
      <c r="N43" s="27">
        <f t="shared" si="6"/>
        <v>44372.015972222223</v>
      </c>
      <c r="O43" s="27">
        <f t="shared" si="3"/>
        <v>44372.015972222223</v>
      </c>
      <c r="P43" s="27">
        <f t="shared" si="7"/>
        <v>44372.015972222223</v>
      </c>
      <c r="Q43" s="27"/>
      <c r="R43" s="55" t="s">
        <v>63</v>
      </c>
      <c r="S43" s="55" t="s">
        <v>26</v>
      </c>
      <c r="T43" s="55" t="s">
        <v>64</v>
      </c>
      <c r="U43" s="29">
        <v>6.666666666666667</v>
      </c>
      <c r="V43" s="56">
        <v>1190</v>
      </c>
      <c r="W43" s="16"/>
    </row>
    <row r="44" spans="1:23" ht="14.25" customHeight="1" x14ac:dyDescent="0.25">
      <c r="A44" s="32" t="str">
        <f t="shared" si="4"/>
        <v/>
      </c>
      <c r="B44" s="33" t="str">
        <f t="shared" si="0"/>
        <v/>
      </c>
      <c r="C44" s="34"/>
      <c r="D44" s="35"/>
      <c r="F44" s="46"/>
      <c r="G44" s="37"/>
      <c r="H44" s="38"/>
      <c r="I44" s="39" t="str">
        <f t="shared" si="1"/>
        <v/>
      </c>
      <c r="J44" s="40" t="str">
        <f t="shared" si="2"/>
        <v/>
      </c>
      <c r="K44" s="41">
        <f t="shared" si="5"/>
        <v>20</v>
      </c>
      <c r="L44" s="41"/>
      <c r="M44" s="42">
        <f t="shared" si="8"/>
        <v>163</v>
      </c>
      <c r="N44" s="27">
        <f t="shared" si="6"/>
        <v>44372.015972222223</v>
      </c>
      <c r="O44" s="27">
        <f t="shared" si="3"/>
        <v>44372.015972222223</v>
      </c>
      <c r="P44" s="27">
        <f t="shared" si="7"/>
        <v>44372.015972222223</v>
      </c>
      <c r="Q44" s="27"/>
      <c r="R44" s="55" t="s">
        <v>65</v>
      </c>
      <c r="S44" s="55" t="s">
        <v>64</v>
      </c>
      <c r="T44" s="55" t="s">
        <v>26</v>
      </c>
      <c r="U44" s="29">
        <v>6.666666666666667</v>
      </c>
      <c r="V44" s="56">
        <v>1190</v>
      </c>
      <c r="W44" s="16"/>
    </row>
    <row r="45" spans="1:23" ht="14.25" customHeight="1" x14ac:dyDescent="0.25">
      <c r="A45" s="32" t="str">
        <f t="shared" si="4"/>
        <v/>
      </c>
      <c r="B45" s="33" t="str">
        <f t="shared" si="0"/>
        <v/>
      </c>
      <c r="C45" s="34"/>
      <c r="D45" s="35"/>
      <c r="E45" s="36"/>
      <c r="F45" s="46"/>
      <c r="G45" s="37"/>
      <c r="H45" s="38"/>
      <c r="I45" s="39" t="str">
        <f t="shared" si="1"/>
        <v/>
      </c>
      <c r="J45" s="40" t="str">
        <f t="shared" si="2"/>
        <v/>
      </c>
      <c r="K45" s="41">
        <f t="shared" si="5"/>
        <v>20</v>
      </c>
      <c r="L45" s="26">
        <v>1</v>
      </c>
      <c r="M45" s="42">
        <f t="shared" si="8"/>
        <v>163</v>
      </c>
      <c r="N45" s="27">
        <f t="shared" si="6"/>
        <v>44372.015972222223</v>
      </c>
      <c r="O45" s="27">
        <f t="shared" si="3"/>
        <v>44372.015972222223</v>
      </c>
      <c r="P45" s="27">
        <f t="shared" si="7"/>
        <v>44372.015972222223</v>
      </c>
      <c r="Q45" s="27"/>
    </row>
    <row r="46" spans="1:23" ht="14.25" customHeight="1" x14ac:dyDescent="0.25">
      <c r="A46" s="32" t="str">
        <f t="shared" si="4"/>
        <v/>
      </c>
      <c r="B46" s="33" t="str">
        <f t="shared" si="0"/>
        <v/>
      </c>
      <c r="C46" s="34"/>
      <c r="D46" s="35"/>
      <c r="E46" s="36"/>
      <c r="F46" s="46"/>
      <c r="G46" s="37"/>
      <c r="H46" s="38"/>
      <c r="I46" s="39" t="str">
        <f t="shared" si="1"/>
        <v/>
      </c>
      <c r="J46" s="40" t="str">
        <f t="shared" si="2"/>
        <v/>
      </c>
      <c r="K46" s="41">
        <f t="shared" si="5"/>
        <v>20</v>
      </c>
      <c r="L46" s="26"/>
      <c r="M46" s="42">
        <f t="shared" si="8"/>
        <v>163</v>
      </c>
      <c r="N46" s="27">
        <f t="shared" si="6"/>
        <v>44372.015972222223</v>
      </c>
      <c r="O46" s="27">
        <f t="shared" si="3"/>
        <v>44372.015972222223</v>
      </c>
      <c r="P46" s="27">
        <f t="shared" si="7"/>
        <v>44372.015972222223</v>
      </c>
      <c r="Q46" s="27"/>
    </row>
    <row r="47" spans="1:23" ht="14.25" customHeight="1" x14ac:dyDescent="0.25">
      <c r="A47" s="32" t="str">
        <f t="shared" si="4"/>
        <v/>
      </c>
      <c r="B47" s="33" t="str">
        <f t="shared" si="0"/>
        <v/>
      </c>
      <c r="C47" s="34"/>
      <c r="D47" s="35"/>
      <c r="E47" s="36"/>
      <c r="F47" s="46"/>
      <c r="G47" s="45"/>
      <c r="H47" s="38"/>
      <c r="I47" s="39" t="str">
        <f t="shared" si="1"/>
        <v/>
      </c>
      <c r="J47" s="40" t="str">
        <f t="shared" si="2"/>
        <v/>
      </c>
      <c r="K47" s="41">
        <f t="shared" si="5"/>
        <v>20</v>
      </c>
      <c r="L47" s="26">
        <v>1</v>
      </c>
      <c r="M47" s="42">
        <f t="shared" si="8"/>
        <v>163</v>
      </c>
      <c r="N47" s="27">
        <f t="shared" si="6"/>
        <v>44372.015972222223</v>
      </c>
      <c r="O47" s="27">
        <f t="shared" si="3"/>
        <v>44372.015972222223</v>
      </c>
      <c r="P47" s="27">
        <f t="shared" si="7"/>
        <v>44372.015972222223</v>
      </c>
      <c r="Q47" s="27"/>
    </row>
    <row r="48" spans="1:23" ht="14.25" customHeight="1" x14ac:dyDescent="0.25">
      <c r="A48" s="32" t="str">
        <f t="shared" si="4"/>
        <v/>
      </c>
      <c r="B48" s="33" t="str">
        <f t="shared" ref="B48:B79" si="9">IF($C48="","",$M48)</f>
        <v/>
      </c>
      <c r="C48" s="34"/>
      <c r="D48" s="35"/>
      <c r="E48" s="36"/>
      <c r="F48" s="46"/>
      <c r="G48" s="37"/>
      <c r="H48" s="38"/>
      <c r="I48" s="39" t="str">
        <f t="shared" ref="I48:I79" si="10">IF($C48="","",$N48)</f>
        <v/>
      </c>
      <c r="J48" s="40" t="str">
        <f t="shared" ref="J48:J79" si="11">IF($G48=0,"",$O48)</f>
        <v/>
      </c>
      <c r="K48" s="41">
        <f t="shared" si="5"/>
        <v>20</v>
      </c>
      <c r="L48" s="26"/>
      <c r="M48" s="42">
        <f t="shared" si="8"/>
        <v>163</v>
      </c>
      <c r="N48" s="27">
        <f t="shared" si="6"/>
        <v>44372.015972222223</v>
      </c>
      <c r="O48" s="27">
        <f t="shared" ref="O48:O79" si="12">$N48+$G48</f>
        <v>44372.015972222223</v>
      </c>
      <c r="P48" s="27">
        <f t="shared" si="7"/>
        <v>44372.015972222223</v>
      </c>
      <c r="Q48" s="27"/>
    </row>
    <row r="49" spans="1:22" ht="14.25" customHeight="1" x14ac:dyDescent="0.25">
      <c r="A49" s="32" t="str">
        <f t="shared" ref="A49:A80" si="13">IF(DAY($P49)&lt;&gt;DAY($P48),$P49,"")</f>
        <v/>
      </c>
      <c r="B49" s="33" t="str">
        <f t="shared" si="9"/>
        <v/>
      </c>
      <c r="C49" s="34"/>
      <c r="D49" s="35"/>
      <c r="E49" s="36"/>
      <c r="F49" s="46"/>
      <c r="G49" s="37"/>
      <c r="H49" s="38"/>
      <c r="I49" s="39" t="str">
        <f t="shared" si="10"/>
        <v/>
      </c>
      <c r="J49" s="40" t="str">
        <f t="shared" si="11"/>
        <v/>
      </c>
      <c r="K49" s="41">
        <f t="shared" ref="K49:K80" si="14">IF($H49="",$K48,$H49)</f>
        <v>20</v>
      </c>
      <c r="L49" s="41">
        <v>1</v>
      </c>
      <c r="M49" s="42">
        <f t="shared" si="8"/>
        <v>163</v>
      </c>
      <c r="N49" s="27">
        <f t="shared" ref="N49:N80" si="15">$O48+$C49/$K49/24</f>
        <v>44372.015972222223</v>
      </c>
      <c r="O49" s="27">
        <f t="shared" si="12"/>
        <v>44372.015972222223</v>
      </c>
      <c r="P49" s="27">
        <f t="shared" ref="P49:P80" si="16">IF($C49="",$P48,$N49)</f>
        <v>44372.015972222223</v>
      </c>
      <c r="Q49" s="27"/>
    </row>
    <row r="50" spans="1:22" ht="14.25" customHeight="1" x14ac:dyDescent="0.25">
      <c r="A50" s="32" t="str">
        <f t="shared" si="13"/>
        <v/>
      </c>
      <c r="B50" s="33" t="str">
        <f t="shared" si="9"/>
        <v/>
      </c>
      <c r="C50" s="34"/>
      <c r="D50" s="35"/>
      <c r="E50" s="44"/>
      <c r="F50" s="46"/>
      <c r="G50" s="45"/>
      <c r="H50" s="38"/>
      <c r="I50" s="39" t="str">
        <f t="shared" si="10"/>
        <v/>
      </c>
      <c r="J50" s="40" t="str">
        <f t="shared" si="11"/>
        <v/>
      </c>
      <c r="K50" s="41">
        <f t="shared" si="14"/>
        <v>20</v>
      </c>
      <c r="L50" s="41"/>
      <c r="M50" s="42">
        <f t="shared" si="8"/>
        <v>163</v>
      </c>
      <c r="N50" s="27">
        <f t="shared" si="15"/>
        <v>44372.015972222223</v>
      </c>
      <c r="O50" s="27">
        <f t="shared" si="12"/>
        <v>44372.015972222223</v>
      </c>
      <c r="P50" s="27">
        <f t="shared" si="16"/>
        <v>44372.015972222223</v>
      </c>
      <c r="Q50" s="27"/>
    </row>
    <row r="51" spans="1:22" ht="14.25" customHeight="1" x14ac:dyDescent="0.25">
      <c r="A51" s="32" t="str">
        <f t="shared" si="13"/>
        <v/>
      </c>
      <c r="B51" s="33" t="str">
        <f t="shared" si="9"/>
        <v/>
      </c>
      <c r="C51" s="34"/>
      <c r="D51" s="35"/>
      <c r="E51" s="36"/>
      <c r="F51" s="46"/>
      <c r="G51" s="37"/>
      <c r="H51" s="38"/>
      <c r="I51" s="39" t="str">
        <f t="shared" si="10"/>
        <v/>
      </c>
      <c r="J51" s="40" t="str">
        <f t="shared" si="11"/>
        <v/>
      </c>
      <c r="K51" s="41">
        <f t="shared" si="14"/>
        <v>20</v>
      </c>
      <c r="L51" s="26">
        <v>1</v>
      </c>
      <c r="M51" s="42">
        <f t="shared" si="8"/>
        <v>163</v>
      </c>
      <c r="N51" s="27">
        <f t="shared" si="15"/>
        <v>44372.015972222223</v>
      </c>
      <c r="O51" s="27">
        <f t="shared" si="12"/>
        <v>44372.015972222223</v>
      </c>
      <c r="P51" s="27">
        <f t="shared" si="16"/>
        <v>44372.015972222223</v>
      </c>
      <c r="Q51" s="27"/>
    </row>
    <row r="52" spans="1:22" ht="14.25" customHeight="1" x14ac:dyDescent="0.25">
      <c r="A52" s="32" t="str">
        <f t="shared" si="13"/>
        <v/>
      </c>
      <c r="B52" s="33" t="str">
        <f t="shared" si="9"/>
        <v/>
      </c>
      <c r="C52" s="34"/>
      <c r="D52" s="35"/>
      <c r="E52" s="36"/>
      <c r="F52" s="46"/>
      <c r="G52" s="37"/>
      <c r="H52" s="38"/>
      <c r="I52" s="39" t="str">
        <f t="shared" si="10"/>
        <v/>
      </c>
      <c r="J52" s="40" t="str">
        <f t="shared" si="11"/>
        <v/>
      </c>
      <c r="K52" s="41">
        <f t="shared" si="14"/>
        <v>20</v>
      </c>
      <c r="L52" s="26"/>
      <c r="M52" s="42">
        <f t="shared" si="8"/>
        <v>163</v>
      </c>
      <c r="N52" s="27">
        <f t="shared" si="15"/>
        <v>44372.015972222223</v>
      </c>
      <c r="O52" s="27">
        <f t="shared" si="12"/>
        <v>44372.015972222223</v>
      </c>
      <c r="P52" s="27">
        <f t="shared" si="16"/>
        <v>44372.015972222223</v>
      </c>
      <c r="Q52" s="27"/>
    </row>
    <row r="53" spans="1:22" ht="14.25" customHeight="1" x14ac:dyDescent="0.25">
      <c r="A53" s="32" t="str">
        <f t="shared" si="13"/>
        <v/>
      </c>
      <c r="B53" s="33" t="str">
        <f t="shared" si="9"/>
        <v/>
      </c>
      <c r="C53" s="34"/>
      <c r="D53" s="35"/>
      <c r="E53" s="36"/>
      <c r="F53" s="46"/>
      <c r="G53" s="37"/>
      <c r="H53" s="38"/>
      <c r="I53" s="39" t="str">
        <f t="shared" si="10"/>
        <v/>
      </c>
      <c r="J53" s="40" t="str">
        <f t="shared" si="11"/>
        <v/>
      </c>
      <c r="K53" s="41">
        <f t="shared" si="14"/>
        <v>20</v>
      </c>
      <c r="L53" s="26">
        <v>1</v>
      </c>
      <c r="M53" s="42">
        <f t="shared" si="8"/>
        <v>163</v>
      </c>
      <c r="N53" s="27">
        <f t="shared" si="15"/>
        <v>44372.015972222223</v>
      </c>
      <c r="O53" s="27">
        <f t="shared" si="12"/>
        <v>44372.015972222223</v>
      </c>
      <c r="P53" s="27">
        <f t="shared" si="16"/>
        <v>44372.015972222223</v>
      </c>
      <c r="Q53" s="27"/>
    </row>
    <row r="54" spans="1:22" ht="14.25" customHeight="1" x14ac:dyDescent="0.25">
      <c r="A54" s="32" t="str">
        <f t="shared" si="13"/>
        <v/>
      </c>
      <c r="B54" s="33" t="str">
        <f t="shared" si="9"/>
        <v/>
      </c>
      <c r="C54" s="34"/>
      <c r="D54" s="35"/>
      <c r="E54" s="36"/>
      <c r="F54" s="46"/>
      <c r="G54" s="37"/>
      <c r="H54" s="38"/>
      <c r="I54" s="39" t="str">
        <f t="shared" si="10"/>
        <v/>
      </c>
      <c r="J54" s="40" t="str">
        <f t="shared" si="11"/>
        <v/>
      </c>
      <c r="K54" s="41">
        <f t="shared" si="14"/>
        <v>20</v>
      </c>
      <c r="L54" s="26"/>
      <c r="M54" s="42">
        <f t="shared" si="8"/>
        <v>163</v>
      </c>
      <c r="N54" s="27">
        <f t="shared" si="15"/>
        <v>44372.015972222223</v>
      </c>
      <c r="O54" s="27">
        <f t="shared" si="12"/>
        <v>44372.015972222223</v>
      </c>
      <c r="P54" s="27">
        <f t="shared" si="16"/>
        <v>44372.015972222223</v>
      </c>
      <c r="Q54" s="27"/>
    </row>
    <row r="55" spans="1:22" s="69" customFormat="1" ht="26.25" customHeight="1" x14ac:dyDescent="0.25">
      <c r="A55" s="58" t="str">
        <f t="shared" si="13"/>
        <v/>
      </c>
      <c r="B55" s="59" t="str">
        <f t="shared" si="9"/>
        <v/>
      </c>
      <c r="C55" s="60"/>
      <c r="D55" s="61"/>
      <c r="E55" s="62"/>
      <c r="F55" s="63"/>
      <c r="G55" s="64"/>
      <c r="H55" s="65"/>
      <c r="I55" s="66" t="str">
        <f t="shared" si="10"/>
        <v/>
      </c>
      <c r="J55" s="67" t="str">
        <f t="shared" si="11"/>
        <v/>
      </c>
      <c r="K55" s="41">
        <f t="shared" si="14"/>
        <v>20</v>
      </c>
      <c r="L55" s="41">
        <v>1</v>
      </c>
      <c r="M55" s="42">
        <f t="shared" si="8"/>
        <v>163</v>
      </c>
      <c r="N55" s="27">
        <f t="shared" si="15"/>
        <v>44372.015972222223</v>
      </c>
      <c r="O55" s="27">
        <f t="shared" si="12"/>
        <v>44372.015972222223</v>
      </c>
      <c r="P55" s="27">
        <f t="shared" si="16"/>
        <v>44372.015972222223</v>
      </c>
      <c r="Q55" s="68"/>
      <c r="V55" s="70"/>
    </row>
    <row r="56" spans="1:22" ht="14.25" customHeight="1" x14ac:dyDescent="0.25">
      <c r="A56" s="32" t="str">
        <f t="shared" si="13"/>
        <v/>
      </c>
      <c r="B56" s="33" t="str">
        <f t="shared" si="9"/>
        <v/>
      </c>
      <c r="C56" s="34"/>
      <c r="D56" s="35"/>
      <c r="E56" s="36"/>
      <c r="F56" s="46"/>
      <c r="G56" s="37"/>
      <c r="H56" s="38"/>
      <c r="I56" s="39" t="str">
        <f t="shared" si="10"/>
        <v/>
      </c>
      <c r="J56" s="40" t="str">
        <f t="shared" si="11"/>
        <v/>
      </c>
      <c r="K56" s="41">
        <f t="shared" si="14"/>
        <v>20</v>
      </c>
      <c r="L56" s="41"/>
      <c r="M56" s="42">
        <f t="shared" si="8"/>
        <v>163</v>
      </c>
      <c r="N56" s="27">
        <f t="shared" si="15"/>
        <v>44372.015972222223</v>
      </c>
      <c r="O56" s="27">
        <f t="shared" si="12"/>
        <v>44372.015972222223</v>
      </c>
      <c r="P56" s="27">
        <f t="shared" si="16"/>
        <v>44372.015972222223</v>
      </c>
      <c r="Q56" s="27"/>
    </row>
    <row r="57" spans="1:22" ht="14.25" customHeight="1" x14ac:dyDescent="0.25">
      <c r="A57" s="32" t="str">
        <f t="shared" si="13"/>
        <v/>
      </c>
      <c r="B57" s="33" t="str">
        <f t="shared" si="9"/>
        <v/>
      </c>
      <c r="C57" s="34"/>
      <c r="D57" s="35"/>
      <c r="E57" s="36"/>
      <c r="F57" s="46"/>
      <c r="G57" s="37"/>
      <c r="H57" s="38"/>
      <c r="I57" s="39" t="str">
        <f t="shared" si="10"/>
        <v/>
      </c>
      <c r="J57" s="40" t="str">
        <f t="shared" si="11"/>
        <v/>
      </c>
      <c r="K57" s="41">
        <f t="shared" si="14"/>
        <v>20</v>
      </c>
      <c r="L57" s="26">
        <v>1</v>
      </c>
      <c r="M57" s="42">
        <f t="shared" si="8"/>
        <v>163</v>
      </c>
      <c r="N57" s="27">
        <f t="shared" si="15"/>
        <v>44372.015972222223</v>
      </c>
      <c r="O57" s="27">
        <f t="shared" si="12"/>
        <v>44372.015972222223</v>
      </c>
      <c r="P57" s="27">
        <f t="shared" si="16"/>
        <v>44372.015972222223</v>
      </c>
      <c r="Q57" s="27"/>
    </row>
    <row r="58" spans="1:22" ht="14.25" customHeight="1" x14ac:dyDescent="0.25">
      <c r="A58" s="32" t="str">
        <f t="shared" si="13"/>
        <v/>
      </c>
      <c r="B58" s="33" t="str">
        <f t="shared" si="9"/>
        <v/>
      </c>
      <c r="C58" s="34"/>
      <c r="D58" s="35"/>
      <c r="E58" s="36"/>
      <c r="F58" s="46"/>
      <c r="G58" s="37"/>
      <c r="H58" s="38"/>
      <c r="I58" s="39" t="str">
        <f t="shared" si="10"/>
        <v/>
      </c>
      <c r="J58" s="40" t="str">
        <f t="shared" si="11"/>
        <v/>
      </c>
      <c r="K58" s="41">
        <f t="shared" si="14"/>
        <v>20</v>
      </c>
      <c r="L58" s="26"/>
      <c r="M58" s="42">
        <f t="shared" si="8"/>
        <v>163</v>
      </c>
      <c r="N58" s="27">
        <f t="shared" si="15"/>
        <v>44372.015972222223</v>
      </c>
      <c r="O58" s="27">
        <f t="shared" si="12"/>
        <v>44372.015972222223</v>
      </c>
      <c r="P58" s="27">
        <f t="shared" si="16"/>
        <v>44372.015972222223</v>
      </c>
      <c r="Q58" s="27"/>
    </row>
    <row r="59" spans="1:22" ht="14.25" customHeight="1" x14ac:dyDescent="0.25">
      <c r="A59" s="32" t="str">
        <f t="shared" si="13"/>
        <v/>
      </c>
      <c r="B59" s="33" t="str">
        <f t="shared" si="9"/>
        <v/>
      </c>
      <c r="C59" s="34"/>
      <c r="D59" s="35"/>
      <c r="E59" s="36"/>
      <c r="F59" s="46"/>
      <c r="G59" s="45"/>
      <c r="H59" s="38"/>
      <c r="I59" s="39" t="str">
        <f t="shared" si="10"/>
        <v/>
      </c>
      <c r="J59" s="40" t="str">
        <f t="shared" si="11"/>
        <v/>
      </c>
      <c r="K59" s="41">
        <f t="shared" si="14"/>
        <v>20</v>
      </c>
      <c r="L59" s="26">
        <v>1</v>
      </c>
      <c r="M59" s="42">
        <f t="shared" si="8"/>
        <v>163</v>
      </c>
      <c r="N59" s="27">
        <f t="shared" si="15"/>
        <v>44372.015972222223</v>
      </c>
      <c r="O59" s="27">
        <f t="shared" si="12"/>
        <v>44372.015972222223</v>
      </c>
      <c r="P59" s="27">
        <f t="shared" si="16"/>
        <v>44372.015972222223</v>
      </c>
      <c r="Q59" s="27"/>
    </row>
    <row r="60" spans="1:22" ht="14.25" customHeight="1" x14ac:dyDescent="0.25">
      <c r="A60" s="32" t="str">
        <f t="shared" si="13"/>
        <v/>
      </c>
      <c r="B60" s="33" t="str">
        <f t="shared" si="9"/>
        <v/>
      </c>
      <c r="C60" s="34"/>
      <c r="D60" s="35"/>
      <c r="E60" s="36"/>
      <c r="F60" s="46"/>
      <c r="G60" s="37"/>
      <c r="H60" s="38"/>
      <c r="I60" s="39" t="str">
        <f t="shared" si="10"/>
        <v/>
      </c>
      <c r="J60" s="40" t="str">
        <f t="shared" si="11"/>
        <v/>
      </c>
      <c r="K60" s="41">
        <f t="shared" si="14"/>
        <v>20</v>
      </c>
      <c r="L60" s="26"/>
      <c r="M60" s="42">
        <f t="shared" si="8"/>
        <v>163</v>
      </c>
      <c r="N60" s="27">
        <f t="shared" si="15"/>
        <v>44372.015972222223</v>
      </c>
      <c r="O60" s="27">
        <f t="shared" si="12"/>
        <v>44372.015972222223</v>
      </c>
      <c r="P60" s="27">
        <f t="shared" si="16"/>
        <v>44372.015972222223</v>
      </c>
      <c r="Q60" s="27"/>
    </row>
    <row r="61" spans="1:22" ht="14.25" customHeight="1" x14ac:dyDescent="0.25">
      <c r="A61" s="32" t="str">
        <f t="shared" si="13"/>
        <v/>
      </c>
      <c r="B61" s="33" t="str">
        <f t="shared" si="9"/>
        <v/>
      </c>
      <c r="C61" s="34"/>
      <c r="D61" s="35"/>
      <c r="E61" s="36"/>
      <c r="F61" s="46"/>
      <c r="G61" s="37"/>
      <c r="H61" s="38"/>
      <c r="I61" s="39" t="str">
        <f t="shared" si="10"/>
        <v/>
      </c>
      <c r="J61" s="40" t="str">
        <f t="shared" si="11"/>
        <v/>
      </c>
      <c r="K61" s="41">
        <f t="shared" si="14"/>
        <v>20</v>
      </c>
      <c r="L61" s="41">
        <v>1</v>
      </c>
      <c r="M61" s="42">
        <f t="shared" si="8"/>
        <v>163</v>
      </c>
      <c r="N61" s="27">
        <f t="shared" si="15"/>
        <v>44372.015972222223</v>
      </c>
      <c r="O61" s="27">
        <f t="shared" si="12"/>
        <v>44372.015972222223</v>
      </c>
      <c r="P61" s="27">
        <f t="shared" si="16"/>
        <v>44372.015972222223</v>
      </c>
      <c r="Q61" s="27"/>
    </row>
    <row r="62" spans="1:22" ht="14.25" customHeight="1" x14ac:dyDescent="0.25">
      <c r="A62" s="32" t="str">
        <f t="shared" si="13"/>
        <v/>
      </c>
      <c r="B62" s="33" t="str">
        <f t="shared" si="9"/>
        <v/>
      </c>
      <c r="C62" s="34"/>
      <c r="D62" s="35"/>
      <c r="E62" s="36"/>
      <c r="F62" s="46"/>
      <c r="G62" s="37"/>
      <c r="H62" s="38"/>
      <c r="I62" s="39" t="str">
        <f t="shared" si="10"/>
        <v/>
      </c>
      <c r="J62" s="40" t="str">
        <f t="shared" si="11"/>
        <v/>
      </c>
      <c r="K62" s="41">
        <f t="shared" si="14"/>
        <v>20</v>
      </c>
      <c r="L62" s="41"/>
      <c r="M62" s="42">
        <f t="shared" si="8"/>
        <v>163</v>
      </c>
      <c r="N62" s="27">
        <f t="shared" si="15"/>
        <v>44372.015972222223</v>
      </c>
      <c r="O62" s="27">
        <f t="shared" si="12"/>
        <v>44372.015972222223</v>
      </c>
      <c r="P62" s="27">
        <f t="shared" si="16"/>
        <v>44372.015972222223</v>
      </c>
      <c r="Q62" s="27"/>
    </row>
    <row r="63" spans="1:22" ht="14.25" customHeight="1" x14ac:dyDescent="0.25">
      <c r="A63" s="32" t="str">
        <f t="shared" si="13"/>
        <v/>
      </c>
      <c r="B63" s="33" t="str">
        <f t="shared" si="9"/>
        <v/>
      </c>
      <c r="C63" s="34"/>
      <c r="D63" s="35"/>
      <c r="E63" s="36"/>
      <c r="F63" s="46"/>
      <c r="G63" s="37"/>
      <c r="H63" s="38"/>
      <c r="I63" s="39" t="str">
        <f t="shared" si="10"/>
        <v/>
      </c>
      <c r="J63" s="40" t="str">
        <f t="shared" si="11"/>
        <v/>
      </c>
      <c r="K63" s="41">
        <f t="shared" si="14"/>
        <v>20</v>
      </c>
      <c r="L63" s="26">
        <v>1</v>
      </c>
      <c r="M63" s="42">
        <f t="shared" si="8"/>
        <v>163</v>
      </c>
      <c r="N63" s="27">
        <f t="shared" si="15"/>
        <v>44372.015972222223</v>
      </c>
      <c r="O63" s="27">
        <f t="shared" si="12"/>
        <v>44372.015972222223</v>
      </c>
      <c r="P63" s="27">
        <f t="shared" si="16"/>
        <v>44372.015972222223</v>
      </c>
      <c r="Q63" s="27"/>
    </row>
    <row r="64" spans="1:22" ht="14.25" customHeight="1" x14ac:dyDescent="0.25">
      <c r="A64" s="32" t="str">
        <f t="shared" si="13"/>
        <v/>
      </c>
      <c r="B64" s="33" t="str">
        <f t="shared" si="9"/>
        <v/>
      </c>
      <c r="C64" s="34"/>
      <c r="D64" s="35"/>
      <c r="E64" s="36"/>
      <c r="F64" s="46"/>
      <c r="G64" s="37"/>
      <c r="H64" s="38"/>
      <c r="I64" s="39" t="str">
        <f t="shared" si="10"/>
        <v/>
      </c>
      <c r="J64" s="40" t="str">
        <f t="shared" si="11"/>
        <v/>
      </c>
      <c r="K64" s="41">
        <f t="shared" si="14"/>
        <v>20</v>
      </c>
      <c r="L64" s="26"/>
      <c r="M64" s="42">
        <f t="shared" si="8"/>
        <v>163</v>
      </c>
      <c r="N64" s="27">
        <f t="shared" si="15"/>
        <v>44372.015972222223</v>
      </c>
      <c r="O64" s="27">
        <f t="shared" si="12"/>
        <v>44372.015972222223</v>
      </c>
      <c r="P64" s="27">
        <f t="shared" si="16"/>
        <v>44372.015972222223</v>
      </c>
      <c r="Q64" s="27"/>
    </row>
    <row r="65" spans="1:22" ht="14.25" customHeight="1" x14ac:dyDescent="0.25">
      <c r="A65" s="32" t="str">
        <f t="shared" si="13"/>
        <v/>
      </c>
      <c r="B65" s="33" t="str">
        <f t="shared" si="9"/>
        <v/>
      </c>
      <c r="C65" s="34"/>
      <c r="D65" s="35"/>
      <c r="E65" s="44"/>
      <c r="F65" s="71"/>
      <c r="G65" s="45"/>
      <c r="H65" s="72"/>
      <c r="I65" s="73" t="str">
        <f t="shared" si="10"/>
        <v/>
      </c>
      <c r="J65" s="74" t="str">
        <f t="shared" si="11"/>
        <v/>
      </c>
      <c r="K65" s="41">
        <f t="shared" si="14"/>
        <v>20</v>
      </c>
      <c r="L65" s="26">
        <v>1</v>
      </c>
      <c r="M65" s="42">
        <f t="shared" si="8"/>
        <v>163</v>
      </c>
      <c r="N65" s="27">
        <f t="shared" si="15"/>
        <v>44372.015972222223</v>
      </c>
      <c r="O65" s="27">
        <f t="shared" si="12"/>
        <v>44372.015972222223</v>
      </c>
      <c r="P65" s="27">
        <f t="shared" si="16"/>
        <v>44372.015972222223</v>
      </c>
      <c r="Q65" s="27"/>
    </row>
    <row r="66" spans="1:22" ht="14.25" customHeight="1" x14ac:dyDescent="0.25">
      <c r="A66" s="32" t="str">
        <f t="shared" si="13"/>
        <v/>
      </c>
      <c r="B66" s="33" t="str">
        <f t="shared" si="9"/>
        <v/>
      </c>
      <c r="C66" s="34"/>
      <c r="D66" s="35"/>
      <c r="E66" s="75"/>
      <c r="F66" s="46"/>
      <c r="G66" s="37"/>
      <c r="H66" s="38"/>
      <c r="I66" s="39" t="str">
        <f t="shared" si="10"/>
        <v/>
      </c>
      <c r="J66" s="40" t="str">
        <f t="shared" si="11"/>
        <v/>
      </c>
      <c r="K66" s="41">
        <f t="shared" si="14"/>
        <v>20</v>
      </c>
      <c r="L66" s="26"/>
      <c r="M66" s="42">
        <f t="shared" si="8"/>
        <v>163</v>
      </c>
      <c r="N66" s="27">
        <f t="shared" si="15"/>
        <v>44372.015972222223</v>
      </c>
      <c r="O66" s="27">
        <f t="shared" si="12"/>
        <v>44372.015972222223</v>
      </c>
      <c r="P66" s="27">
        <f t="shared" si="16"/>
        <v>44372.015972222223</v>
      </c>
      <c r="Q66" s="27"/>
    </row>
    <row r="67" spans="1:22" ht="14.25" customHeight="1" x14ac:dyDescent="0.25">
      <c r="A67" s="32" t="str">
        <f t="shared" si="13"/>
        <v/>
      </c>
      <c r="B67" s="33" t="str">
        <f t="shared" si="9"/>
        <v/>
      </c>
      <c r="C67" s="34"/>
      <c r="D67" s="35"/>
      <c r="E67" s="75"/>
      <c r="F67" s="76"/>
      <c r="G67" s="37"/>
      <c r="H67" s="38"/>
      <c r="I67" s="39" t="str">
        <f t="shared" si="10"/>
        <v/>
      </c>
      <c r="J67" s="40" t="str">
        <f t="shared" si="11"/>
        <v/>
      </c>
      <c r="K67" s="41">
        <f t="shared" si="14"/>
        <v>20</v>
      </c>
      <c r="L67" s="41">
        <v>1</v>
      </c>
      <c r="M67" s="42">
        <f t="shared" si="8"/>
        <v>163</v>
      </c>
      <c r="N67" s="27">
        <f t="shared" si="15"/>
        <v>44372.015972222223</v>
      </c>
      <c r="O67" s="27">
        <f t="shared" si="12"/>
        <v>44372.015972222223</v>
      </c>
      <c r="P67" s="27">
        <f t="shared" si="16"/>
        <v>44372.015972222223</v>
      </c>
      <c r="Q67" s="27"/>
    </row>
    <row r="68" spans="1:22" ht="14.25" customHeight="1" x14ac:dyDescent="0.25">
      <c r="A68" s="32" t="str">
        <f t="shared" si="13"/>
        <v/>
      </c>
      <c r="B68" s="33" t="str">
        <f t="shared" si="9"/>
        <v/>
      </c>
      <c r="C68" s="34"/>
      <c r="D68" s="35"/>
      <c r="E68" s="36"/>
      <c r="F68" s="46"/>
      <c r="G68" s="37"/>
      <c r="H68" s="38"/>
      <c r="I68" s="39" t="str">
        <f t="shared" si="10"/>
        <v/>
      </c>
      <c r="J68" s="40" t="str">
        <f t="shared" si="11"/>
        <v/>
      </c>
      <c r="K68" s="41">
        <f t="shared" si="14"/>
        <v>20</v>
      </c>
      <c r="L68" s="41"/>
      <c r="M68" s="42">
        <f t="shared" si="8"/>
        <v>163</v>
      </c>
      <c r="N68" s="27">
        <f t="shared" si="15"/>
        <v>44372.015972222223</v>
      </c>
      <c r="O68" s="27">
        <f t="shared" si="12"/>
        <v>44372.015972222223</v>
      </c>
      <c r="P68" s="27">
        <f t="shared" si="16"/>
        <v>44372.015972222223</v>
      </c>
      <c r="Q68" s="27"/>
    </row>
    <row r="69" spans="1:22" ht="14.25" customHeight="1" x14ac:dyDescent="0.25">
      <c r="A69" s="32" t="str">
        <f t="shared" si="13"/>
        <v/>
      </c>
      <c r="B69" s="33" t="str">
        <f t="shared" si="9"/>
        <v/>
      </c>
      <c r="C69" s="34"/>
      <c r="D69" s="35"/>
      <c r="E69" s="36"/>
      <c r="F69" s="46"/>
      <c r="G69" s="45"/>
      <c r="H69" s="38"/>
      <c r="I69" s="39" t="str">
        <f t="shared" si="10"/>
        <v/>
      </c>
      <c r="J69" s="40" t="str">
        <f t="shared" si="11"/>
        <v/>
      </c>
      <c r="K69" s="41">
        <f t="shared" si="14"/>
        <v>20</v>
      </c>
      <c r="L69" s="26">
        <v>1</v>
      </c>
      <c r="M69" s="42">
        <f t="shared" si="8"/>
        <v>163</v>
      </c>
      <c r="N69" s="27">
        <f t="shared" si="15"/>
        <v>44372.015972222223</v>
      </c>
      <c r="O69" s="27">
        <f t="shared" si="12"/>
        <v>44372.015972222223</v>
      </c>
      <c r="P69" s="27">
        <f t="shared" si="16"/>
        <v>44372.015972222223</v>
      </c>
      <c r="Q69" s="27"/>
    </row>
    <row r="70" spans="1:22" ht="14.25" customHeight="1" x14ac:dyDescent="0.25">
      <c r="A70" s="32" t="str">
        <f t="shared" si="13"/>
        <v/>
      </c>
      <c r="B70" s="33" t="str">
        <f t="shared" si="9"/>
        <v/>
      </c>
      <c r="C70" s="34"/>
      <c r="D70" s="35"/>
      <c r="E70" s="36"/>
      <c r="F70" s="46"/>
      <c r="G70" s="37"/>
      <c r="H70" s="38"/>
      <c r="I70" s="39" t="str">
        <f t="shared" si="10"/>
        <v/>
      </c>
      <c r="J70" s="40" t="str">
        <f t="shared" si="11"/>
        <v/>
      </c>
      <c r="K70" s="41">
        <f t="shared" si="14"/>
        <v>20</v>
      </c>
      <c r="L70" s="26"/>
      <c r="M70" s="42">
        <f t="shared" si="8"/>
        <v>163</v>
      </c>
      <c r="N70" s="27">
        <f t="shared" si="15"/>
        <v>44372.015972222223</v>
      </c>
      <c r="O70" s="27">
        <f t="shared" si="12"/>
        <v>44372.015972222223</v>
      </c>
      <c r="P70" s="27">
        <f t="shared" si="16"/>
        <v>44372.015972222223</v>
      </c>
      <c r="Q70" s="27"/>
    </row>
    <row r="71" spans="1:22" s="16" customFormat="1" ht="14.25" customHeight="1" x14ac:dyDescent="0.25">
      <c r="A71" s="32" t="str">
        <f t="shared" si="13"/>
        <v/>
      </c>
      <c r="B71" s="33" t="str">
        <f t="shared" si="9"/>
        <v/>
      </c>
      <c r="C71" s="34"/>
      <c r="D71" s="77"/>
      <c r="E71" s="36"/>
      <c r="F71" s="46"/>
      <c r="G71" s="37"/>
      <c r="H71" s="38"/>
      <c r="I71" s="39" t="str">
        <f t="shared" si="10"/>
        <v/>
      </c>
      <c r="J71" s="40" t="str">
        <f t="shared" si="11"/>
        <v/>
      </c>
      <c r="K71" s="41">
        <f t="shared" si="14"/>
        <v>20</v>
      </c>
      <c r="L71" s="26">
        <v>1</v>
      </c>
      <c r="M71" s="42">
        <f t="shared" si="8"/>
        <v>163</v>
      </c>
      <c r="N71" s="27">
        <f t="shared" si="15"/>
        <v>44372.015972222223</v>
      </c>
      <c r="O71" s="27">
        <f t="shared" si="12"/>
        <v>44372.015972222223</v>
      </c>
      <c r="P71" s="27">
        <f t="shared" si="16"/>
        <v>44372.015972222223</v>
      </c>
      <c r="Q71" s="27"/>
      <c r="V71" s="78"/>
    </row>
    <row r="72" spans="1:22" ht="14.25" customHeight="1" x14ac:dyDescent="0.25">
      <c r="A72" s="32" t="str">
        <f t="shared" si="13"/>
        <v/>
      </c>
      <c r="B72" s="33" t="str">
        <f t="shared" si="9"/>
        <v/>
      </c>
      <c r="C72" s="34"/>
      <c r="D72" s="35"/>
      <c r="E72" s="36"/>
      <c r="F72" s="46"/>
      <c r="G72" s="37"/>
      <c r="H72" s="38"/>
      <c r="I72" s="39" t="str">
        <f t="shared" si="10"/>
        <v/>
      </c>
      <c r="J72" s="40" t="str">
        <f t="shared" si="11"/>
        <v/>
      </c>
      <c r="K72" s="41">
        <f t="shared" si="14"/>
        <v>20</v>
      </c>
      <c r="L72" s="26"/>
      <c r="M72" s="42">
        <f t="shared" si="8"/>
        <v>163</v>
      </c>
      <c r="N72" s="27">
        <f t="shared" si="15"/>
        <v>44372.015972222223</v>
      </c>
      <c r="O72" s="27">
        <f t="shared" si="12"/>
        <v>44372.015972222223</v>
      </c>
      <c r="P72" s="27">
        <f t="shared" si="16"/>
        <v>44372.015972222223</v>
      </c>
      <c r="Q72" s="27"/>
    </row>
    <row r="73" spans="1:22" ht="14.25" customHeight="1" x14ac:dyDescent="0.25">
      <c r="A73" s="32" t="str">
        <f t="shared" si="13"/>
        <v/>
      </c>
      <c r="B73" s="33" t="str">
        <f t="shared" si="9"/>
        <v/>
      </c>
      <c r="C73" s="34"/>
      <c r="D73" s="35"/>
      <c r="E73" s="36"/>
      <c r="F73" s="46"/>
      <c r="G73" s="45"/>
      <c r="H73" s="38"/>
      <c r="I73" s="39" t="str">
        <f t="shared" si="10"/>
        <v/>
      </c>
      <c r="J73" s="40" t="str">
        <f t="shared" si="11"/>
        <v/>
      </c>
      <c r="K73" s="41">
        <f t="shared" si="14"/>
        <v>20</v>
      </c>
      <c r="L73" s="41">
        <v>1</v>
      </c>
      <c r="M73" s="42">
        <f t="shared" si="8"/>
        <v>163</v>
      </c>
      <c r="N73" s="27">
        <f t="shared" si="15"/>
        <v>44372.015972222223</v>
      </c>
      <c r="O73" s="27">
        <f t="shared" si="12"/>
        <v>44372.015972222223</v>
      </c>
      <c r="P73" s="27">
        <f t="shared" si="16"/>
        <v>44372.015972222223</v>
      </c>
      <c r="Q73" s="27"/>
    </row>
    <row r="74" spans="1:22" ht="14.25" customHeight="1" x14ac:dyDescent="0.25">
      <c r="A74" s="32" t="str">
        <f t="shared" si="13"/>
        <v/>
      </c>
      <c r="B74" s="79" t="str">
        <f t="shared" si="9"/>
        <v/>
      </c>
      <c r="C74" s="80"/>
      <c r="D74" s="49"/>
      <c r="E74" s="81"/>
      <c r="F74" s="82"/>
      <c r="G74" s="51"/>
      <c r="H74" s="83"/>
      <c r="I74" s="84" t="str">
        <f t="shared" si="10"/>
        <v/>
      </c>
      <c r="J74" s="85" t="str">
        <f t="shared" si="11"/>
        <v/>
      </c>
      <c r="K74" s="41">
        <f t="shared" si="14"/>
        <v>20</v>
      </c>
      <c r="L74" s="41"/>
      <c r="M74" s="42">
        <f t="shared" si="8"/>
        <v>163</v>
      </c>
      <c r="N74" s="27">
        <f t="shared" si="15"/>
        <v>44372.015972222223</v>
      </c>
      <c r="O74" s="27">
        <f t="shared" si="12"/>
        <v>44372.015972222223</v>
      </c>
      <c r="P74" s="27">
        <f t="shared" si="16"/>
        <v>44372.015972222223</v>
      </c>
      <c r="Q74" s="27"/>
    </row>
    <row r="75" spans="1:22" ht="14.25" customHeight="1" x14ac:dyDescent="0.25">
      <c r="A75" s="32" t="str">
        <f t="shared" si="13"/>
        <v/>
      </c>
      <c r="B75" s="33" t="str">
        <f t="shared" si="9"/>
        <v/>
      </c>
      <c r="C75" s="34"/>
      <c r="D75" s="35"/>
      <c r="E75" s="36"/>
      <c r="F75" s="46"/>
      <c r="G75" s="45"/>
      <c r="H75" s="38"/>
      <c r="I75" s="39" t="str">
        <f t="shared" si="10"/>
        <v/>
      </c>
      <c r="J75" s="40" t="str">
        <f t="shared" si="11"/>
        <v/>
      </c>
      <c r="K75" s="41">
        <f t="shared" si="14"/>
        <v>20</v>
      </c>
      <c r="L75" s="26">
        <v>1</v>
      </c>
      <c r="M75" s="42">
        <f t="shared" si="8"/>
        <v>163</v>
      </c>
      <c r="N75" s="27">
        <f t="shared" si="15"/>
        <v>44372.015972222223</v>
      </c>
      <c r="O75" s="27">
        <f t="shared" si="12"/>
        <v>44372.015972222223</v>
      </c>
      <c r="P75" s="27">
        <f t="shared" si="16"/>
        <v>44372.015972222223</v>
      </c>
      <c r="Q75" s="27"/>
    </row>
    <row r="76" spans="1:22" ht="14.25" customHeight="1" x14ac:dyDescent="0.25">
      <c r="A76" s="32" t="str">
        <f t="shared" si="13"/>
        <v/>
      </c>
      <c r="B76" s="33" t="str">
        <f t="shared" si="9"/>
        <v/>
      </c>
      <c r="C76" s="34"/>
      <c r="D76" s="35"/>
      <c r="E76" s="36"/>
      <c r="F76" s="46"/>
      <c r="G76" s="37"/>
      <c r="H76" s="38"/>
      <c r="I76" s="39" t="str">
        <f t="shared" si="10"/>
        <v/>
      </c>
      <c r="J76" s="40" t="str">
        <f t="shared" si="11"/>
        <v/>
      </c>
      <c r="K76" s="41">
        <f t="shared" si="14"/>
        <v>20</v>
      </c>
      <c r="L76" s="26"/>
      <c r="M76" s="42">
        <f t="shared" si="8"/>
        <v>163</v>
      </c>
      <c r="N76" s="27">
        <f t="shared" si="15"/>
        <v>44372.015972222223</v>
      </c>
      <c r="O76" s="27">
        <f t="shared" si="12"/>
        <v>44372.015972222223</v>
      </c>
      <c r="P76" s="27">
        <f t="shared" si="16"/>
        <v>44372.015972222223</v>
      </c>
      <c r="Q76" s="27"/>
    </row>
    <row r="77" spans="1:22" ht="14.25" customHeight="1" x14ac:dyDescent="0.25">
      <c r="A77" s="32" t="str">
        <f t="shared" si="13"/>
        <v/>
      </c>
      <c r="B77" s="33" t="str">
        <f t="shared" si="9"/>
        <v/>
      </c>
      <c r="C77" s="34"/>
      <c r="D77" s="35"/>
      <c r="E77" s="36"/>
      <c r="F77" s="46"/>
      <c r="G77" s="37"/>
      <c r="H77" s="38"/>
      <c r="I77" s="39" t="str">
        <f t="shared" si="10"/>
        <v/>
      </c>
      <c r="J77" s="40" t="str">
        <f t="shared" si="11"/>
        <v/>
      </c>
      <c r="K77" s="41">
        <f t="shared" si="14"/>
        <v>20</v>
      </c>
      <c r="L77" s="26">
        <v>1</v>
      </c>
      <c r="M77" s="42">
        <f t="shared" si="8"/>
        <v>163</v>
      </c>
      <c r="N77" s="27">
        <f t="shared" si="15"/>
        <v>44372.015972222223</v>
      </c>
      <c r="O77" s="27">
        <f t="shared" si="12"/>
        <v>44372.015972222223</v>
      </c>
      <c r="P77" s="27">
        <f t="shared" si="16"/>
        <v>44372.015972222223</v>
      </c>
      <c r="Q77" s="27"/>
    </row>
    <row r="78" spans="1:22" ht="14.25" customHeight="1" x14ac:dyDescent="0.25">
      <c r="A78" s="32" t="str">
        <f t="shared" si="13"/>
        <v/>
      </c>
      <c r="B78" s="33" t="str">
        <f t="shared" si="9"/>
        <v/>
      </c>
      <c r="C78" s="34"/>
      <c r="D78" s="35"/>
      <c r="E78" s="36"/>
      <c r="F78" s="46"/>
      <c r="G78" s="37"/>
      <c r="H78" s="38"/>
      <c r="I78" s="39" t="str">
        <f t="shared" si="10"/>
        <v/>
      </c>
      <c r="J78" s="40" t="str">
        <f t="shared" si="11"/>
        <v/>
      </c>
      <c r="K78" s="41">
        <f t="shared" si="14"/>
        <v>20</v>
      </c>
      <c r="L78" s="26"/>
      <c r="M78" s="42">
        <f t="shared" si="8"/>
        <v>163</v>
      </c>
      <c r="N78" s="27">
        <f t="shared" si="15"/>
        <v>44372.015972222223</v>
      </c>
      <c r="O78" s="27">
        <f t="shared" si="12"/>
        <v>44372.015972222223</v>
      </c>
      <c r="P78" s="27">
        <f t="shared" si="16"/>
        <v>44372.015972222223</v>
      </c>
      <c r="Q78" s="27"/>
    </row>
    <row r="79" spans="1:22" ht="14.25" customHeight="1" x14ac:dyDescent="0.25">
      <c r="A79" s="32" t="str">
        <f t="shared" si="13"/>
        <v/>
      </c>
      <c r="B79" s="33" t="str">
        <f t="shared" si="9"/>
        <v/>
      </c>
      <c r="C79" s="34"/>
      <c r="D79" s="35"/>
      <c r="E79" s="36"/>
      <c r="F79" s="46"/>
      <c r="G79" s="37"/>
      <c r="H79" s="38"/>
      <c r="I79" s="39" t="str">
        <f t="shared" si="10"/>
        <v/>
      </c>
      <c r="J79" s="40" t="str">
        <f t="shared" si="11"/>
        <v/>
      </c>
      <c r="K79" s="41">
        <f t="shared" si="14"/>
        <v>20</v>
      </c>
      <c r="L79" s="41">
        <v>1</v>
      </c>
      <c r="M79" s="42">
        <f t="shared" si="8"/>
        <v>163</v>
      </c>
      <c r="N79" s="27">
        <f t="shared" si="15"/>
        <v>44372.015972222223</v>
      </c>
      <c r="O79" s="27">
        <f t="shared" si="12"/>
        <v>44372.015972222223</v>
      </c>
      <c r="P79" s="27">
        <f t="shared" si="16"/>
        <v>44372.015972222223</v>
      </c>
      <c r="Q79" s="27"/>
    </row>
    <row r="80" spans="1:22" ht="14.25" customHeight="1" x14ac:dyDescent="0.25">
      <c r="A80" s="32" t="str">
        <f t="shared" si="13"/>
        <v/>
      </c>
      <c r="B80" s="33" t="str">
        <f t="shared" ref="B80:B111" si="17">IF($C80="","",$M80)</f>
        <v/>
      </c>
      <c r="C80" s="34"/>
      <c r="D80" s="35"/>
      <c r="E80" s="36"/>
      <c r="F80" s="46"/>
      <c r="G80" s="45"/>
      <c r="H80" s="72"/>
      <c r="I80" s="39" t="str">
        <f t="shared" ref="I80:I111" si="18">IF($C80="","",$N80)</f>
        <v/>
      </c>
      <c r="J80" s="40" t="str">
        <f t="shared" ref="J80:J111" si="19">IF($G80=0,"",$O80)</f>
        <v/>
      </c>
      <c r="K80" s="41">
        <f t="shared" si="14"/>
        <v>20</v>
      </c>
      <c r="L80" s="41"/>
      <c r="M80" s="42">
        <f t="shared" si="8"/>
        <v>163</v>
      </c>
      <c r="N80" s="27">
        <f t="shared" si="15"/>
        <v>44372.015972222223</v>
      </c>
      <c r="O80" s="27">
        <f t="shared" ref="O80:O111" si="20">$N80+$G80</f>
        <v>44372.015972222223</v>
      </c>
      <c r="P80" s="27">
        <f t="shared" si="16"/>
        <v>44372.015972222223</v>
      </c>
      <c r="Q80" s="27"/>
    </row>
    <row r="81" spans="1:17" ht="14.25" customHeight="1" x14ac:dyDescent="0.25">
      <c r="A81" s="32" t="str">
        <f t="shared" ref="A81:A112" si="21">IF(DAY($P81)&lt;&gt;DAY($P80),$P81,"")</f>
        <v/>
      </c>
      <c r="B81" s="33" t="str">
        <f t="shared" si="17"/>
        <v/>
      </c>
      <c r="C81" s="34"/>
      <c r="D81" s="35"/>
      <c r="E81" s="36"/>
      <c r="F81" s="46"/>
      <c r="G81" s="37"/>
      <c r="H81" s="38"/>
      <c r="I81" s="39" t="str">
        <f t="shared" si="18"/>
        <v/>
      </c>
      <c r="J81" s="40" t="str">
        <f t="shared" si="19"/>
        <v/>
      </c>
      <c r="K81" s="41">
        <f t="shared" ref="K81:K112" si="22">IF($H81="",$K80,$H81)</f>
        <v>20</v>
      </c>
      <c r="L81" s="26">
        <v>1</v>
      </c>
      <c r="M81" s="42">
        <f t="shared" si="8"/>
        <v>163</v>
      </c>
      <c r="N81" s="27">
        <f t="shared" ref="N81:N112" si="23">$O80+$C81/$K81/24</f>
        <v>44372.015972222223</v>
      </c>
      <c r="O81" s="27">
        <f t="shared" si="20"/>
        <v>44372.015972222223</v>
      </c>
      <c r="P81" s="27">
        <f t="shared" ref="P81:P112" si="24">IF($C81="",$P80,$N81)</f>
        <v>44372.015972222223</v>
      </c>
      <c r="Q81" s="27"/>
    </row>
    <row r="82" spans="1:17" ht="14.25" customHeight="1" x14ac:dyDescent="0.25">
      <c r="A82" s="32" t="str">
        <f t="shared" si="21"/>
        <v/>
      </c>
      <c r="B82" s="33" t="str">
        <f t="shared" si="17"/>
        <v/>
      </c>
      <c r="C82" s="34"/>
      <c r="D82" s="35"/>
      <c r="E82" s="36"/>
      <c r="F82" s="46"/>
      <c r="G82" s="37"/>
      <c r="H82" s="38"/>
      <c r="I82" s="39" t="str">
        <f t="shared" si="18"/>
        <v/>
      </c>
      <c r="J82" s="40" t="str">
        <f t="shared" si="19"/>
        <v/>
      </c>
      <c r="K82" s="41">
        <f t="shared" si="22"/>
        <v>20</v>
      </c>
      <c r="L82" s="26"/>
      <c r="M82" s="42">
        <f t="shared" ref="M82:M145" si="25">IF($G81&gt;0.5,$C82,$C82+$M81)</f>
        <v>163</v>
      </c>
      <c r="N82" s="27">
        <f t="shared" si="23"/>
        <v>44372.015972222223</v>
      </c>
      <c r="O82" s="27">
        <f t="shared" si="20"/>
        <v>44372.015972222223</v>
      </c>
      <c r="P82" s="27">
        <f t="shared" si="24"/>
        <v>44372.015972222223</v>
      </c>
      <c r="Q82" s="27"/>
    </row>
    <row r="83" spans="1:17" ht="14.25" customHeight="1" x14ac:dyDescent="0.25">
      <c r="A83" s="32" t="str">
        <f t="shared" si="21"/>
        <v/>
      </c>
      <c r="B83" s="33" t="str">
        <f t="shared" si="17"/>
        <v/>
      </c>
      <c r="C83" s="34"/>
      <c r="D83" s="35"/>
      <c r="E83" s="44"/>
      <c r="F83" s="71"/>
      <c r="G83" s="45"/>
      <c r="H83" s="72"/>
      <c r="I83" s="73" t="str">
        <f t="shared" si="18"/>
        <v/>
      </c>
      <c r="J83" s="74" t="str">
        <f t="shared" si="19"/>
        <v/>
      </c>
      <c r="K83" s="41">
        <f t="shared" si="22"/>
        <v>20</v>
      </c>
      <c r="L83" s="26">
        <v>1</v>
      </c>
      <c r="M83" s="42">
        <f t="shared" si="25"/>
        <v>163</v>
      </c>
      <c r="N83" s="27">
        <f t="shared" si="23"/>
        <v>44372.015972222223</v>
      </c>
      <c r="O83" s="27">
        <f t="shared" si="20"/>
        <v>44372.015972222223</v>
      </c>
      <c r="P83" s="27">
        <f t="shared" si="24"/>
        <v>44372.015972222223</v>
      </c>
      <c r="Q83" s="27"/>
    </row>
    <row r="84" spans="1:17" ht="14.25" customHeight="1" x14ac:dyDescent="0.25">
      <c r="A84" s="32" t="str">
        <f t="shared" si="21"/>
        <v/>
      </c>
      <c r="B84" s="33" t="str">
        <f t="shared" si="17"/>
        <v/>
      </c>
      <c r="C84" s="34"/>
      <c r="D84" s="35"/>
      <c r="E84" s="36"/>
      <c r="F84" s="46"/>
      <c r="G84" s="37"/>
      <c r="H84" s="38"/>
      <c r="I84" s="39" t="str">
        <f t="shared" si="18"/>
        <v/>
      </c>
      <c r="J84" s="40" t="str">
        <f t="shared" si="19"/>
        <v/>
      </c>
      <c r="K84" s="41">
        <f t="shared" si="22"/>
        <v>20</v>
      </c>
      <c r="L84" s="26"/>
      <c r="M84" s="42">
        <f t="shared" si="25"/>
        <v>163</v>
      </c>
      <c r="N84" s="27">
        <f t="shared" si="23"/>
        <v>44372.015972222223</v>
      </c>
      <c r="O84" s="27">
        <f t="shared" si="20"/>
        <v>44372.015972222223</v>
      </c>
      <c r="P84" s="27">
        <f t="shared" si="24"/>
        <v>44372.015972222223</v>
      </c>
      <c r="Q84" s="27"/>
    </row>
    <row r="85" spans="1:17" ht="14.25" customHeight="1" x14ac:dyDescent="0.25">
      <c r="A85" s="32" t="str">
        <f t="shared" si="21"/>
        <v/>
      </c>
      <c r="B85" s="33" t="str">
        <f t="shared" si="17"/>
        <v/>
      </c>
      <c r="C85" s="34"/>
      <c r="D85" s="35"/>
      <c r="F85" s="46"/>
      <c r="G85" s="37"/>
      <c r="H85" s="38"/>
      <c r="I85" s="39" t="str">
        <f t="shared" si="18"/>
        <v/>
      </c>
      <c r="J85" s="40" t="str">
        <f t="shared" si="19"/>
        <v/>
      </c>
      <c r="K85" s="41">
        <f t="shared" si="22"/>
        <v>20</v>
      </c>
      <c r="L85" s="41">
        <v>1</v>
      </c>
      <c r="M85" s="42">
        <f t="shared" si="25"/>
        <v>163</v>
      </c>
      <c r="N85" s="27">
        <f t="shared" si="23"/>
        <v>44372.015972222223</v>
      </c>
      <c r="O85" s="27">
        <f t="shared" si="20"/>
        <v>44372.015972222223</v>
      </c>
      <c r="P85" s="27">
        <f t="shared" si="24"/>
        <v>44372.015972222223</v>
      </c>
      <c r="Q85" s="27"/>
    </row>
    <row r="86" spans="1:17" ht="14.25" customHeight="1" x14ac:dyDescent="0.25">
      <c r="A86" s="32" t="str">
        <f t="shared" si="21"/>
        <v/>
      </c>
      <c r="B86" s="33" t="str">
        <f t="shared" si="17"/>
        <v/>
      </c>
      <c r="C86" s="34"/>
      <c r="D86" s="35"/>
      <c r="E86" s="36"/>
      <c r="G86" s="37"/>
      <c r="H86" s="38"/>
      <c r="I86" s="39" t="str">
        <f t="shared" si="18"/>
        <v/>
      </c>
      <c r="J86" s="40" t="str">
        <f t="shared" si="19"/>
        <v/>
      </c>
      <c r="K86" s="41">
        <f t="shared" si="22"/>
        <v>20</v>
      </c>
      <c r="L86" s="41"/>
      <c r="M86" s="42">
        <f t="shared" si="25"/>
        <v>163</v>
      </c>
      <c r="N86" s="27">
        <f t="shared" si="23"/>
        <v>44372.015972222223</v>
      </c>
      <c r="O86" s="27">
        <f t="shared" si="20"/>
        <v>44372.015972222223</v>
      </c>
      <c r="P86" s="27">
        <f t="shared" si="24"/>
        <v>44372.015972222223</v>
      </c>
      <c r="Q86" s="27"/>
    </row>
    <row r="87" spans="1:17" ht="14.25" customHeight="1" x14ac:dyDescent="0.25">
      <c r="A87" s="32" t="str">
        <f t="shared" si="21"/>
        <v/>
      </c>
      <c r="B87" s="33" t="str">
        <f t="shared" si="17"/>
        <v/>
      </c>
      <c r="C87" s="34"/>
      <c r="D87" s="35"/>
      <c r="E87" s="36"/>
      <c r="F87" s="46"/>
      <c r="G87" s="37"/>
      <c r="H87" s="38"/>
      <c r="I87" s="39" t="str">
        <f t="shared" si="18"/>
        <v/>
      </c>
      <c r="J87" s="40" t="str">
        <f t="shared" si="19"/>
        <v/>
      </c>
      <c r="K87" s="41">
        <f t="shared" si="22"/>
        <v>20</v>
      </c>
      <c r="L87" s="26">
        <v>1</v>
      </c>
      <c r="M87" s="42">
        <f t="shared" si="25"/>
        <v>163</v>
      </c>
      <c r="N87" s="27">
        <f t="shared" si="23"/>
        <v>44372.015972222223</v>
      </c>
      <c r="O87" s="27">
        <f t="shared" si="20"/>
        <v>44372.015972222223</v>
      </c>
      <c r="P87" s="27">
        <f t="shared" si="24"/>
        <v>44372.015972222223</v>
      </c>
      <c r="Q87" s="27"/>
    </row>
    <row r="88" spans="1:17" ht="14.25" customHeight="1" x14ac:dyDescent="0.25">
      <c r="A88" s="32" t="str">
        <f t="shared" si="21"/>
        <v/>
      </c>
      <c r="B88" s="33" t="str">
        <f t="shared" si="17"/>
        <v/>
      </c>
      <c r="C88" s="34"/>
      <c r="D88" s="35"/>
      <c r="E88" s="36"/>
      <c r="G88" s="37"/>
      <c r="H88" s="38"/>
      <c r="I88" s="39" t="str">
        <f t="shared" si="18"/>
        <v/>
      </c>
      <c r="J88" s="40" t="str">
        <f t="shared" si="19"/>
        <v/>
      </c>
      <c r="K88" s="41">
        <f t="shared" si="22"/>
        <v>20</v>
      </c>
      <c r="L88" s="26"/>
      <c r="M88" s="42">
        <f t="shared" si="25"/>
        <v>163</v>
      </c>
      <c r="N88" s="27">
        <f t="shared" si="23"/>
        <v>44372.015972222223</v>
      </c>
      <c r="O88" s="27">
        <f t="shared" si="20"/>
        <v>44372.015972222223</v>
      </c>
      <c r="P88" s="27">
        <f t="shared" si="24"/>
        <v>44372.015972222223</v>
      </c>
      <c r="Q88" s="27"/>
    </row>
    <row r="89" spans="1:17" ht="14.25" customHeight="1" x14ac:dyDescent="0.25">
      <c r="A89" s="32" t="str">
        <f t="shared" si="21"/>
        <v/>
      </c>
      <c r="B89" s="33" t="str">
        <f t="shared" si="17"/>
        <v/>
      </c>
      <c r="C89" s="34"/>
      <c r="D89" s="35"/>
      <c r="E89" s="36"/>
      <c r="F89" s="46"/>
      <c r="G89" s="37"/>
      <c r="H89" s="38"/>
      <c r="I89" s="39" t="str">
        <f t="shared" si="18"/>
        <v/>
      </c>
      <c r="J89" s="40" t="str">
        <f t="shared" si="19"/>
        <v/>
      </c>
      <c r="K89" s="41">
        <f t="shared" si="22"/>
        <v>20</v>
      </c>
      <c r="L89" s="26">
        <v>1</v>
      </c>
      <c r="M89" s="42">
        <f t="shared" si="25"/>
        <v>163</v>
      </c>
      <c r="N89" s="27">
        <f t="shared" si="23"/>
        <v>44372.015972222223</v>
      </c>
      <c r="O89" s="27">
        <f t="shared" si="20"/>
        <v>44372.015972222223</v>
      </c>
      <c r="P89" s="27">
        <f t="shared" si="24"/>
        <v>44372.015972222223</v>
      </c>
      <c r="Q89" s="27"/>
    </row>
    <row r="90" spans="1:17" ht="14.25" customHeight="1" x14ac:dyDescent="0.25">
      <c r="A90" s="32" t="str">
        <f t="shared" si="21"/>
        <v/>
      </c>
      <c r="B90" s="33" t="str">
        <f t="shared" si="17"/>
        <v/>
      </c>
      <c r="C90" s="34"/>
      <c r="D90" s="35"/>
      <c r="G90" s="37"/>
      <c r="H90" s="38"/>
      <c r="I90" s="39" t="str">
        <f t="shared" si="18"/>
        <v/>
      </c>
      <c r="J90" s="40" t="str">
        <f t="shared" si="19"/>
        <v/>
      </c>
      <c r="K90" s="41">
        <f t="shared" si="22"/>
        <v>20</v>
      </c>
      <c r="L90" s="26"/>
      <c r="M90" s="42">
        <f t="shared" si="25"/>
        <v>163</v>
      </c>
      <c r="N90" s="27">
        <f t="shared" si="23"/>
        <v>44372.015972222223</v>
      </c>
      <c r="O90" s="27">
        <f t="shared" si="20"/>
        <v>44372.015972222223</v>
      </c>
      <c r="P90" s="27">
        <f t="shared" si="24"/>
        <v>44372.015972222223</v>
      </c>
      <c r="Q90" s="27"/>
    </row>
    <row r="91" spans="1:17" ht="14.25" customHeight="1" x14ac:dyDescent="0.25">
      <c r="A91" s="32" t="str">
        <f t="shared" si="21"/>
        <v/>
      </c>
      <c r="B91" s="33" t="str">
        <f t="shared" si="17"/>
        <v/>
      </c>
      <c r="C91" s="34"/>
      <c r="D91" s="35"/>
      <c r="E91" s="36"/>
      <c r="F91" s="46"/>
      <c r="G91" s="37"/>
      <c r="H91" s="38"/>
      <c r="I91" s="39" t="str">
        <f t="shared" si="18"/>
        <v/>
      </c>
      <c r="J91" s="40" t="str">
        <f t="shared" si="19"/>
        <v/>
      </c>
      <c r="K91" s="41">
        <f t="shared" si="22"/>
        <v>20</v>
      </c>
      <c r="L91" s="41">
        <v>1</v>
      </c>
      <c r="M91" s="42">
        <f t="shared" si="25"/>
        <v>163</v>
      </c>
      <c r="N91" s="27">
        <f t="shared" si="23"/>
        <v>44372.015972222223</v>
      </c>
      <c r="O91" s="27">
        <f t="shared" si="20"/>
        <v>44372.015972222223</v>
      </c>
      <c r="P91" s="27">
        <f t="shared" si="24"/>
        <v>44372.015972222223</v>
      </c>
      <c r="Q91" s="27"/>
    </row>
    <row r="92" spans="1:17" ht="14.25" customHeight="1" x14ac:dyDescent="0.25">
      <c r="A92" s="32" t="str">
        <f t="shared" si="21"/>
        <v/>
      </c>
      <c r="B92" s="33" t="str">
        <f t="shared" si="17"/>
        <v/>
      </c>
      <c r="C92" s="34"/>
      <c r="D92" s="35"/>
      <c r="E92" s="36"/>
      <c r="F92" s="46"/>
      <c r="G92" s="37"/>
      <c r="H92" s="38"/>
      <c r="I92" s="39" t="str">
        <f t="shared" si="18"/>
        <v/>
      </c>
      <c r="J92" s="40" t="str">
        <f t="shared" si="19"/>
        <v/>
      </c>
      <c r="K92" s="41">
        <f t="shared" si="22"/>
        <v>20</v>
      </c>
      <c r="L92" s="41"/>
      <c r="M92" s="42">
        <f t="shared" si="25"/>
        <v>163</v>
      </c>
      <c r="N92" s="27">
        <f t="shared" si="23"/>
        <v>44372.015972222223</v>
      </c>
      <c r="O92" s="27">
        <f t="shared" si="20"/>
        <v>44372.015972222223</v>
      </c>
      <c r="P92" s="27">
        <f t="shared" si="24"/>
        <v>44372.015972222223</v>
      </c>
      <c r="Q92" s="27"/>
    </row>
    <row r="93" spans="1:17" ht="14.25" customHeight="1" x14ac:dyDescent="0.25">
      <c r="A93" s="32" t="str">
        <f t="shared" si="21"/>
        <v/>
      </c>
      <c r="B93" s="33" t="str">
        <f t="shared" si="17"/>
        <v/>
      </c>
      <c r="C93" s="34"/>
      <c r="D93" s="35"/>
      <c r="E93" s="36"/>
      <c r="F93" s="46"/>
      <c r="G93" s="37"/>
      <c r="H93" s="38"/>
      <c r="I93" s="39" t="str">
        <f t="shared" si="18"/>
        <v/>
      </c>
      <c r="J93" s="40" t="str">
        <f t="shared" si="19"/>
        <v/>
      </c>
      <c r="K93" s="41">
        <f t="shared" si="22"/>
        <v>20</v>
      </c>
      <c r="L93" s="26">
        <v>1</v>
      </c>
      <c r="M93" s="42">
        <f t="shared" si="25"/>
        <v>163</v>
      </c>
      <c r="N93" s="27">
        <f t="shared" si="23"/>
        <v>44372.015972222223</v>
      </c>
      <c r="O93" s="27">
        <f t="shared" si="20"/>
        <v>44372.015972222223</v>
      </c>
      <c r="P93" s="27">
        <f t="shared" si="24"/>
        <v>44372.015972222223</v>
      </c>
      <c r="Q93" s="27"/>
    </row>
    <row r="94" spans="1:17" ht="27.75" customHeight="1" x14ac:dyDescent="0.25">
      <c r="A94" s="32" t="str">
        <f t="shared" si="21"/>
        <v/>
      </c>
      <c r="B94" s="33" t="str">
        <f t="shared" si="17"/>
        <v/>
      </c>
      <c r="C94" s="34"/>
      <c r="D94" s="77"/>
      <c r="E94" s="36"/>
      <c r="F94" s="46"/>
      <c r="G94" s="64"/>
      <c r="H94" s="38"/>
      <c r="I94" s="39" t="str">
        <f t="shared" si="18"/>
        <v/>
      </c>
      <c r="J94" s="40" t="str">
        <f t="shared" si="19"/>
        <v/>
      </c>
      <c r="K94" s="41">
        <f t="shared" si="22"/>
        <v>20</v>
      </c>
      <c r="L94" s="26"/>
      <c r="M94" s="42">
        <f t="shared" si="25"/>
        <v>163</v>
      </c>
      <c r="N94" s="27">
        <f t="shared" si="23"/>
        <v>44372.015972222223</v>
      </c>
      <c r="O94" s="27">
        <f t="shared" si="20"/>
        <v>44372.015972222223</v>
      </c>
      <c r="P94" s="27">
        <f t="shared" si="24"/>
        <v>44372.015972222223</v>
      </c>
      <c r="Q94" s="27"/>
    </row>
    <row r="95" spans="1:17" ht="14.25" customHeight="1" x14ac:dyDescent="0.25">
      <c r="A95" s="32" t="str">
        <f t="shared" si="21"/>
        <v/>
      </c>
      <c r="B95" s="86" t="str">
        <f t="shared" si="17"/>
        <v/>
      </c>
      <c r="C95" s="34"/>
      <c r="D95" s="35"/>
      <c r="E95" s="36"/>
      <c r="F95" s="46"/>
      <c r="G95" s="37"/>
      <c r="H95" s="38"/>
      <c r="I95" s="39" t="str">
        <f t="shared" si="18"/>
        <v/>
      </c>
      <c r="J95" s="40" t="str">
        <f t="shared" si="19"/>
        <v/>
      </c>
      <c r="K95" s="41">
        <f t="shared" si="22"/>
        <v>20</v>
      </c>
      <c r="L95" s="26">
        <v>1</v>
      </c>
      <c r="M95" s="42">
        <f t="shared" si="25"/>
        <v>163</v>
      </c>
      <c r="N95" s="27">
        <f t="shared" si="23"/>
        <v>44372.015972222223</v>
      </c>
      <c r="O95" s="27">
        <f t="shared" si="20"/>
        <v>44372.015972222223</v>
      </c>
      <c r="P95" s="27">
        <f t="shared" si="24"/>
        <v>44372.015972222223</v>
      </c>
      <c r="Q95" s="27"/>
    </row>
    <row r="96" spans="1:17" ht="14.25" customHeight="1" x14ac:dyDescent="0.25">
      <c r="A96" s="32" t="str">
        <f t="shared" si="21"/>
        <v/>
      </c>
      <c r="B96" s="86" t="str">
        <f t="shared" si="17"/>
        <v/>
      </c>
      <c r="C96" s="34"/>
      <c r="D96" s="35"/>
      <c r="E96" s="36"/>
      <c r="F96" s="46"/>
      <c r="G96" s="37"/>
      <c r="H96" s="38"/>
      <c r="I96" s="39" t="str">
        <f t="shared" si="18"/>
        <v/>
      </c>
      <c r="J96" s="40" t="str">
        <f t="shared" si="19"/>
        <v/>
      </c>
      <c r="K96" s="41">
        <f t="shared" si="22"/>
        <v>20</v>
      </c>
      <c r="L96" s="26"/>
      <c r="M96" s="42">
        <f t="shared" si="25"/>
        <v>163</v>
      </c>
      <c r="N96" s="27">
        <f t="shared" si="23"/>
        <v>44372.015972222223</v>
      </c>
      <c r="O96" s="27">
        <f t="shared" si="20"/>
        <v>44372.015972222223</v>
      </c>
      <c r="P96" s="27">
        <f t="shared" si="24"/>
        <v>44372.015972222223</v>
      </c>
      <c r="Q96" s="27"/>
    </row>
    <row r="97" spans="1:17" ht="14.25" customHeight="1" x14ac:dyDescent="0.25">
      <c r="A97" s="32" t="str">
        <f t="shared" si="21"/>
        <v/>
      </c>
      <c r="B97" s="86" t="str">
        <f t="shared" si="17"/>
        <v/>
      </c>
      <c r="C97" s="34"/>
      <c r="D97" s="35"/>
      <c r="E97" s="36"/>
      <c r="F97" s="46"/>
      <c r="G97" s="37"/>
      <c r="H97" s="38"/>
      <c r="I97" s="39" t="str">
        <f t="shared" si="18"/>
        <v/>
      </c>
      <c r="J97" s="40" t="str">
        <f t="shared" si="19"/>
        <v/>
      </c>
      <c r="K97" s="41">
        <f t="shared" si="22"/>
        <v>20</v>
      </c>
      <c r="L97" s="41">
        <v>1</v>
      </c>
      <c r="M97" s="42">
        <f t="shared" si="25"/>
        <v>163</v>
      </c>
      <c r="N97" s="27">
        <f t="shared" si="23"/>
        <v>44372.015972222223</v>
      </c>
      <c r="O97" s="27">
        <f t="shared" si="20"/>
        <v>44372.015972222223</v>
      </c>
      <c r="P97" s="27">
        <f t="shared" si="24"/>
        <v>44372.015972222223</v>
      </c>
      <c r="Q97" s="27"/>
    </row>
    <row r="98" spans="1:17" ht="14.25" customHeight="1" x14ac:dyDescent="0.25">
      <c r="A98" s="32" t="str">
        <f t="shared" si="21"/>
        <v/>
      </c>
      <c r="B98" s="33" t="str">
        <f t="shared" si="17"/>
        <v/>
      </c>
      <c r="C98" s="34"/>
      <c r="D98" s="35"/>
      <c r="E98" s="36"/>
      <c r="F98" s="46"/>
      <c r="G98" s="37"/>
      <c r="H98" s="38"/>
      <c r="I98" s="39" t="str">
        <f t="shared" si="18"/>
        <v/>
      </c>
      <c r="J98" s="40" t="str">
        <f t="shared" si="19"/>
        <v/>
      </c>
      <c r="K98" s="41">
        <f t="shared" si="22"/>
        <v>20</v>
      </c>
      <c r="L98" s="41"/>
      <c r="M98" s="42">
        <f t="shared" si="25"/>
        <v>163</v>
      </c>
      <c r="N98" s="27">
        <f t="shared" si="23"/>
        <v>44372.015972222223</v>
      </c>
      <c r="O98" s="27">
        <f t="shared" si="20"/>
        <v>44372.015972222223</v>
      </c>
      <c r="P98" s="27">
        <f t="shared" si="24"/>
        <v>44372.015972222223</v>
      </c>
      <c r="Q98" s="27"/>
    </row>
    <row r="99" spans="1:17" ht="14.25" customHeight="1" x14ac:dyDescent="0.25">
      <c r="A99" s="32" t="str">
        <f t="shared" si="21"/>
        <v/>
      </c>
      <c r="B99" s="33" t="str">
        <f t="shared" si="17"/>
        <v/>
      </c>
      <c r="C99" s="34"/>
      <c r="D99" s="35"/>
      <c r="E99" s="36"/>
      <c r="F99" s="46"/>
      <c r="G99" s="37"/>
      <c r="H99" s="38"/>
      <c r="I99" s="39" t="str">
        <f t="shared" si="18"/>
        <v/>
      </c>
      <c r="J99" s="40" t="str">
        <f t="shared" si="19"/>
        <v/>
      </c>
      <c r="K99" s="41">
        <f t="shared" si="22"/>
        <v>20</v>
      </c>
      <c r="L99" s="26">
        <v>1</v>
      </c>
      <c r="M99" s="42">
        <f t="shared" si="25"/>
        <v>163</v>
      </c>
      <c r="N99" s="27">
        <f t="shared" si="23"/>
        <v>44372.015972222223</v>
      </c>
      <c r="O99" s="27">
        <f t="shared" si="20"/>
        <v>44372.015972222223</v>
      </c>
      <c r="P99" s="27">
        <f t="shared" si="24"/>
        <v>44372.015972222223</v>
      </c>
      <c r="Q99" s="27"/>
    </row>
    <row r="100" spans="1:17" ht="14.25" customHeight="1" x14ac:dyDescent="0.25">
      <c r="A100" s="32" t="str">
        <f t="shared" si="21"/>
        <v/>
      </c>
      <c r="B100" s="33" t="str">
        <f t="shared" si="17"/>
        <v/>
      </c>
      <c r="C100" s="34"/>
      <c r="D100" s="35"/>
      <c r="E100" s="36"/>
      <c r="F100" s="46"/>
      <c r="G100" s="37"/>
      <c r="H100" s="38"/>
      <c r="I100" s="39" t="str">
        <f t="shared" si="18"/>
        <v/>
      </c>
      <c r="J100" s="40" t="str">
        <f t="shared" si="19"/>
        <v/>
      </c>
      <c r="K100" s="41">
        <f t="shared" si="22"/>
        <v>20</v>
      </c>
      <c r="L100" s="26"/>
      <c r="M100" s="42">
        <f t="shared" si="25"/>
        <v>163</v>
      </c>
      <c r="N100" s="27">
        <f t="shared" si="23"/>
        <v>44372.015972222223</v>
      </c>
      <c r="O100" s="27">
        <f t="shared" si="20"/>
        <v>44372.015972222223</v>
      </c>
      <c r="P100" s="27">
        <f t="shared" si="24"/>
        <v>44372.015972222223</v>
      </c>
      <c r="Q100" s="27"/>
    </row>
    <row r="101" spans="1:17" ht="14.25" customHeight="1" x14ac:dyDescent="0.25">
      <c r="A101" s="32" t="str">
        <f t="shared" si="21"/>
        <v/>
      </c>
      <c r="B101" s="33" t="str">
        <f t="shared" si="17"/>
        <v/>
      </c>
      <c r="C101" s="34"/>
      <c r="D101" s="35"/>
      <c r="E101" s="36"/>
      <c r="F101" s="46"/>
      <c r="G101" s="37"/>
      <c r="H101" s="38"/>
      <c r="I101" s="39" t="str">
        <f t="shared" si="18"/>
        <v/>
      </c>
      <c r="J101" s="40" t="str">
        <f t="shared" si="19"/>
        <v/>
      </c>
      <c r="K101" s="41">
        <f t="shared" si="22"/>
        <v>20</v>
      </c>
      <c r="L101" s="26">
        <v>1</v>
      </c>
      <c r="M101" s="42">
        <f t="shared" si="25"/>
        <v>163</v>
      </c>
      <c r="N101" s="27">
        <f t="shared" si="23"/>
        <v>44372.015972222223</v>
      </c>
      <c r="O101" s="27">
        <f t="shared" si="20"/>
        <v>44372.015972222223</v>
      </c>
      <c r="P101" s="27">
        <f t="shared" si="24"/>
        <v>44372.015972222223</v>
      </c>
      <c r="Q101" s="27"/>
    </row>
    <row r="102" spans="1:17" ht="14.25" customHeight="1" x14ac:dyDescent="0.25">
      <c r="A102" s="32" t="str">
        <f t="shared" si="21"/>
        <v/>
      </c>
      <c r="B102" s="33" t="str">
        <f t="shared" si="17"/>
        <v/>
      </c>
      <c r="C102" s="34"/>
      <c r="D102" s="35"/>
      <c r="E102" s="36"/>
      <c r="F102" s="46"/>
      <c r="G102" s="37"/>
      <c r="H102" s="38"/>
      <c r="I102" s="39" t="str">
        <f t="shared" si="18"/>
        <v/>
      </c>
      <c r="J102" s="40" t="str">
        <f t="shared" si="19"/>
        <v/>
      </c>
      <c r="K102" s="41">
        <f t="shared" si="22"/>
        <v>20</v>
      </c>
      <c r="L102" s="26"/>
      <c r="M102" s="42">
        <f t="shared" si="25"/>
        <v>163</v>
      </c>
      <c r="N102" s="27">
        <f t="shared" si="23"/>
        <v>44372.015972222223</v>
      </c>
      <c r="O102" s="27">
        <f t="shared" si="20"/>
        <v>44372.015972222223</v>
      </c>
      <c r="P102" s="27">
        <f t="shared" si="24"/>
        <v>44372.015972222223</v>
      </c>
      <c r="Q102" s="27"/>
    </row>
    <row r="103" spans="1:17" ht="14.25" customHeight="1" x14ac:dyDescent="0.25">
      <c r="A103" s="32" t="str">
        <f t="shared" si="21"/>
        <v/>
      </c>
      <c r="B103" s="33" t="str">
        <f t="shared" si="17"/>
        <v/>
      </c>
      <c r="C103" s="34"/>
      <c r="D103" s="35"/>
      <c r="E103" s="36"/>
      <c r="F103" s="46"/>
      <c r="G103" s="37"/>
      <c r="H103" s="38"/>
      <c r="I103" s="39" t="str">
        <f t="shared" si="18"/>
        <v/>
      </c>
      <c r="J103" s="40" t="str">
        <f t="shared" si="19"/>
        <v/>
      </c>
      <c r="K103" s="41">
        <f t="shared" si="22"/>
        <v>20</v>
      </c>
      <c r="L103" s="26">
        <v>1</v>
      </c>
      <c r="M103" s="42">
        <f t="shared" si="25"/>
        <v>163</v>
      </c>
      <c r="N103" s="27">
        <f t="shared" si="23"/>
        <v>44372.015972222223</v>
      </c>
      <c r="O103" s="27">
        <f t="shared" si="20"/>
        <v>44372.015972222223</v>
      </c>
      <c r="P103" s="27">
        <f t="shared" si="24"/>
        <v>44372.015972222223</v>
      </c>
      <c r="Q103" s="27"/>
    </row>
    <row r="104" spans="1:17" ht="14.25" customHeight="1" x14ac:dyDescent="0.25">
      <c r="A104" s="32" t="str">
        <f t="shared" si="21"/>
        <v/>
      </c>
      <c r="B104" s="47" t="str">
        <f t="shared" si="17"/>
        <v/>
      </c>
      <c r="C104" s="48"/>
      <c r="D104" s="49"/>
      <c r="E104" s="87"/>
      <c r="F104" s="50"/>
      <c r="G104" s="51"/>
      <c r="H104" s="52"/>
      <c r="I104" s="53" t="str">
        <f t="shared" si="18"/>
        <v/>
      </c>
      <c r="J104" s="54" t="str">
        <f t="shared" si="19"/>
        <v/>
      </c>
      <c r="K104" s="41">
        <f t="shared" si="22"/>
        <v>20</v>
      </c>
      <c r="L104" s="26"/>
      <c r="M104" s="42">
        <f t="shared" si="25"/>
        <v>163</v>
      </c>
      <c r="N104" s="27">
        <f t="shared" si="23"/>
        <v>44372.015972222223</v>
      </c>
      <c r="O104" s="27">
        <f t="shared" si="20"/>
        <v>44372.015972222223</v>
      </c>
      <c r="P104" s="27">
        <f t="shared" si="24"/>
        <v>44372.015972222223</v>
      </c>
      <c r="Q104" s="27"/>
    </row>
    <row r="105" spans="1:17" ht="14.25" customHeight="1" x14ac:dyDescent="0.25">
      <c r="A105" s="32" t="str">
        <f t="shared" si="21"/>
        <v/>
      </c>
      <c r="B105" s="33" t="str">
        <f t="shared" si="17"/>
        <v/>
      </c>
      <c r="C105" s="34"/>
      <c r="D105" s="35"/>
      <c r="E105" s="36"/>
      <c r="F105" s="46"/>
      <c r="G105" s="37"/>
      <c r="H105" s="38"/>
      <c r="I105" s="39" t="str">
        <f t="shared" si="18"/>
        <v/>
      </c>
      <c r="J105" s="40" t="str">
        <f t="shared" si="19"/>
        <v/>
      </c>
      <c r="K105" s="41">
        <f t="shared" si="22"/>
        <v>20</v>
      </c>
      <c r="L105" s="26">
        <v>1</v>
      </c>
      <c r="M105" s="42">
        <f t="shared" si="25"/>
        <v>163</v>
      </c>
      <c r="N105" s="27">
        <f t="shared" si="23"/>
        <v>44372.015972222223</v>
      </c>
      <c r="O105" s="27">
        <f t="shared" si="20"/>
        <v>44372.015972222223</v>
      </c>
      <c r="P105" s="27">
        <f t="shared" si="24"/>
        <v>44372.015972222223</v>
      </c>
      <c r="Q105" s="27"/>
    </row>
    <row r="106" spans="1:17" ht="14.25" customHeight="1" x14ac:dyDescent="0.25">
      <c r="A106" s="32" t="str">
        <f t="shared" si="21"/>
        <v/>
      </c>
      <c r="B106" s="33" t="str">
        <f t="shared" si="17"/>
        <v/>
      </c>
      <c r="C106" s="34"/>
      <c r="D106" s="35"/>
      <c r="E106" s="36"/>
      <c r="F106" s="46"/>
      <c r="G106" s="37"/>
      <c r="H106" s="38"/>
      <c r="I106" s="39" t="str">
        <f t="shared" si="18"/>
        <v/>
      </c>
      <c r="J106" s="40" t="str">
        <f t="shared" si="19"/>
        <v/>
      </c>
      <c r="K106" s="41">
        <f t="shared" si="22"/>
        <v>20</v>
      </c>
      <c r="L106" s="26"/>
      <c r="M106" s="42">
        <f t="shared" si="25"/>
        <v>163</v>
      </c>
      <c r="N106" s="27">
        <f t="shared" si="23"/>
        <v>44372.015972222223</v>
      </c>
      <c r="O106" s="27">
        <f t="shared" si="20"/>
        <v>44372.015972222223</v>
      </c>
      <c r="P106" s="27">
        <f t="shared" si="24"/>
        <v>44372.015972222223</v>
      </c>
      <c r="Q106" s="27"/>
    </row>
    <row r="107" spans="1:17" ht="14.25" customHeight="1" x14ac:dyDescent="0.25">
      <c r="A107" s="32" t="str">
        <f t="shared" si="21"/>
        <v/>
      </c>
      <c r="B107" s="33" t="str">
        <f t="shared" si="17"/>
        <v/>
      </c>
      <c r="C107" s="34"/>
      <c r="D107" s="35"/>
      <c r="E107" s="36"/>
      <c r="F107" s="46"/>
      <c r="G107" s="37"/>
      <c r="H107" s="38"/>
      <c r="I107" s="39" t="str">
        <f t="shared" si="18"/>
        <v/>
      </c>
      <c r="J107" s="40" t="str">
        <f t="shared" si="19"/>
        <v/>
      </c>
      <c r="K107" s="41">
        <f t="shared" si="22"/>
        <v>20</v>
      </c>
      <c r="L107" s="26">
        <v>1</v>
      </c>
      <c r="M107" s="42">
        <f t="shared" si="25"/>
        <v>163</v>
      </c>
      <c r="N107" s="27">
        <f t="shared" si="23"/>
        <v>44372.015972222223</v>
      </c>
      <c r="O107" s="27">
        <f t="shared" si="20"/>
        <v>44372.015972222223</v>
      </c>
      <c r="P107" s="27">
        <f t="shared" si="24"/>
        <v>44372.015972222223</v>
      </c>
      <c r="Q107" s="27"/>
    </row>
    <row r="108" spans="1:17" ht="14.25" customHeight="1" x14ac:dyDescent="0.25">
      <c r="A108" s="32" t="str">
        <f t="shared" si="21"/>
        <v/>
      </c>
      <c r="B108" s="33" t="str">
        <f t="shared" si="17"/>
        <v/>
      </c>
      <c r="C108" s="34"/>
      <c r="D108" s="35"/>
      <c r="E108" s="36"/>
      <c r="F108" s="46"/>
      <c r="G108" s="45"/>
      <c r="H108" s="38"/>
      <c r="I108" s="39" t="str">
        <f t="shared" si="18"/>
        <v/>
      </c>
      <c r="J108" s="40" t="str">
        <f t="shared" si="19"/>
        <v/>
      </c>
      <c r="K108" s="41">
        <f t="shared" si="22"/>
        <v>20</v>
      </c>
      <c r="L108" s="26"/>
      <c r="M108" s="42">
        <f t="shared" si="25"/>
        <v>163</v>
      </c>
      <c r="N108" s="27">
        <f t="shared" si="23"/>
        <v>44372.015972222223</v>
      </c>
      <c r="O108" s="27">
        <f t="shared" si="20"/>
        <v>44372.015972222223</v>
      </c>
      <c r="P108" s="27">
        <f t="shared" si="24"/>
        <v>44372.015972222223</v>
      </c>
      <c r="Q108" s="27"/>
    </row>
    <row r="109" spans="1:17" ht="14.25" customHeight="1" x14ac:dyDescent="0.25">
      <c r="A109" s="32" t="str">
        <f t="shared" si="21"/>
        <v/>
      </c>
      <c r="B109" s="33" t="str">
        <f t="shared" si="17"/>
        <v/>
      </c>
      <c r="C109" s="34"/>
      <c r="D109" s="35"/>
      <c r="E109" s="36"/>
      <c r="F109" s="46"/>
      <c r="G109" s="37"/>
      <c r="H109" s="38"/>
      <c r="I109" s="39" t="str">
        <f t="shared" si="18"/>
        <v/>
      </c>
      <c r="J109" s="40" t="str">
        <f t="shared" si="19"/>
        <v/>
      </c>
      <c r="K109" s="41">
        <f t="shared" si="22"/>
        <v>20</v>
      </c>
      <c r="L109" s="26">
        <v>1</v>
      </c>
      <c r="M109" s="42">
        <f t="shared" si="25"/>
        <v>163</v>
      </c>
      <c r="N109" s="27">
        <f t="shared" si="23"/>
        <v>44372.015972222223</v>
      </c>
      <c r="O109" s="27">
        <f t="shared" si="20"/>
        <v>44372.015972222223</v>
      </c>
      <c r="P109" s="27">
        <f t="shared" si="24"/>
        <v>44372.015972222223</v>
      </c>
      <c r="Q109" s="27"/>
    </row>
    <row r="110" spans="1:17" ht="14.25" customHeight="1" x14ac:dyDescent="0.25">
      <c r="A110" s="32" t="str">
        <f t="shared" si="21"/>
        <v/>
      </c>
      <c r="B110" s="33" t="str">
        <f t="shared" si="17"/>
        <v/>
      </c>
      <c r="C110" s="34"/>
      <c r="D110" s="35"/>
      <c r="E110" s="36"/>
      <c r="F110" s="46"/>
      <c r="G110" s="37"/>
      <c r="H110" s="38"/>
      <c r="I110" s="39" t="str">
        <f t="shared" si="18"/>
        <v/>
      </c>
      <c r="J110" s="40" t="str">
        <f t="shared" si="19"/>
        <v/>
      </c>
      <c r="K110" s="41">
        <f t="shared" si="22"/>
        <v>20</v>
      </c>
      <c r="L110" s="26"/>
      <c r="M110" s="42">
        <f t="shared" si="25"/>
        <v>163</v>
      </c>
      <c r="N110" s="27">
        <f t="shared" si="23"/>
        <v>44372.015972222223</v>
      </c>
      <c r="O110" s="27">
        <f t="shared" si="20"/>
        <v>44372.015972222223</v>
      </c>
      <c r="P110" s="27">
        <f t="shared" si="24"/>
        <v>44372.015972222223</v>
      </c>
      <c r="Q110" s="27"/>
    </row>
    <row r="111" spans="1:17" ht="14.25" customHeight="1" x14ac:dyDescent="0.25">
      <c r="A111" s="32" t="str">
        <f t="shared" si="21"/>
        <v/>
      </c>
      <c r="B111" s="33" t="str">
        <f t="shared" si="17"/>
        <v/>
      </c>
      <c r="C111" s="34"/>
      <c r="D111" s="35"/>
      <c r="E111" s="36"/>
      <c r="F111" s="46"/>
      <c r="G111" s="45"/>
      <c r="H111" s="38"/>
      <c r="I111" s="39" t="str">
        <f t="shared" si="18"/>
        <v/>
      </c>
      <c r="J111" s="40" t="str">
        <f t="shared" si="19"/>
        <v/>
      </c>
      <c r="K111" s="41">
        <f t="shared" si="22"/>
        <v>20</v>
      </c>
      <c r="L111" s="26">
        <v>1</v>
      </c>
      <c r="M111" s="42">
        <f t="shared" si="25"/>
        <v>163</v>
      </c>
      <c r="N111" s="27">
        <f t="shared" si="23"/>
        <v>44372.015972222223</v>
      </c>
      <c r="O111" s="27">
        <f t="shared" si="20"/>
        <v>44372.015972222223</v>
      </c>
      <c r="P111" s="27">
        <f t="shared" si="24"/>
        <v>44372.015972222223</v>
      </c>
      <c r="Q111" s="27"/>
    </row>
    <row r="112" spans="1:17" ht="14.25" customHeight="1" x14ac:dyDescent="0.25">
      <c r="A112" s="32" t="str">
        <f t="shared" si="21"/>
        <v/>
      </c>
      <c r="B112" s="33" t="str">
        <f t="shared" ref="B112:B143" si="26">IF($C112="","",$M112)</f>
        <v/>
      </c>
      <c r="C112" s="34"/>
      <c r="D112" s="35"/>
      <c r="E112" s="36"/>
      <c r="F112" s="46"/>
      <c r="G112" s="37"/>
      <c r="H112" s="38"/>
      <c r="I112" s="39" t="str">
        <f t="shared" ref="I112:I143" si="27">IF($C112="","",$N112)</f>
        <v/>
      </c>
      <c r="J112" s="40" t="str">
        <f t="shared" ref="J112:J143" si="28">IF($G112=0,"",$O112)</f>
        <v/>
      </c>
      <c r="K112" s="41">
        <f t="shared" si="22"/>
        <v>20</v>
      </c>
      <c r="L112" s="26"/>
      <c r="M112" s="42">
        <f t="shared" si="25"/>
        <v>163</v>
      </c>
      <c r="N112" s="27">
        <f t="shared" si="23"/>
        <v>44372.015972222223</v>
      </c>
      <c r="O112" s="27">
        <f t="shared" ref="O112:O143" si="29">$N112+$G112</f>
        <v>44372.015972222223</v>
      </c>
      <c r="P112" s="27">
        <f t="shared" si="24"/>
        <v>44372.015972222223</v>
      </c>
      <c r="Q112" s="27"/>
    </row>
    <row r="113" spans="1:17" ht="14.25" customHeight="1" x14ac:dyDescent="0.25">
      <c r="A113" s="32" t="str">
        <f t="shared" ref="A113:A122" si="30">IF(DAY($P113)&lt;&gt;DAY($P112),$P113,"")</f>
        <v/>
      </c>
      <c r="B113" s="33" t="str">
        <f t="shared" si="26"/>
        <v/>
      </c>
      <c r="C113" s="34"/>
      <c r="D113" s="35"/>
      <c r="E113" s="36"/>
      <c r="F113" s="46"/>
      <c r="G113" s="37"/>
      <c r="H113" s="38"/>
      <c r="I113" s="39" t="str">
        <f t="shared" si="27"/>
        <v/>
      </c>
      <c r="J113" s="40" t="str">
        <f t="shared" si="28"/>
        <v/>
      </c>
      <c r="K113" s="41">
        <f t="shared" ref="K113:K144" si="31">IF($H113="",$K112,$H113)</f>
        <v>20</v>
      </c>
      <c r="L113" s="26">
        <v>1</v>
      </c>
      <c r="M113" s="42">
        <f t="shared" si="25"/>
        <v>163</v>
      </c>
      <c r="N113" s="27">
        <f t="shared" ref="N113:N144" si="32">$O112+$C113/$K113/24</f>
        <v>44372.015972222223</v>
      </c>
      <c r="O113" s="27">
        <f t="shared" si="29"/>
        <v>44372.015972222223</v>
      </c>
      <c r="P113" s="27">
        <f t="shared" ref="P113:P144" si="33">IF($C113="",$P112,$N113)</f>
        <v>44372.015972222223</v>
      </c>
      <c r="Q113" s="27"/>
    </row>
    <row r="114" spans="1:17" ht="14.25" customHeight="1" x14ac:dyDescent="0.25">
      <c r="A114" s="32" t="str">
        <f t="shared" si="30"/>
        <v/>
      </c>
      <c r="B114" s="47" t="str">
        <f t="shared" si="26"/>
        <v/>
      </c>
      <c r="C114" s="48"/>
      <c r="D114" s="49"/>
      <c r="E114" s="87"/>
      <c r="F114" s="50"/>
      <c r="G114" s="51"/>
      <c r="H114" s="52"/>
      <c r="I114" s="53" t="str">
        <f t="shared" si="27"/>
        <v/>
      </c>
      <c r="J114" s="54" t="str">
        <f t="shared" si="28"/>
        <v/>
      </c>
      <c r="K114" s="41">
        <f t="shared" si="31"/>
        <v>20</v>
      </c>
      <c r="L114" s="26"/>
      <c r="M114" s="42">
        <f t="shared" si="25"/>
        <v>163</v>
      </c>
      <c r="N114" s="27">
        <f t="shared" si="32"/>
        <v>44372.015972222223</v>
      </c>
      <c r="O114" s="27">
        <f t="shared" si="29"/>
        <v>44372.015972222223</v>
      </c>
      <c r="P114" s="27">
        <f t="shared" si="33"/>
        <v>44372.015972222223</v>
      </c>
      <c r="Q114" s="27"/>
    </row>
    <row r="115" spans="1:17" ht="14.25" customHeight="1" x14ac:dyDescent="0.25">
      <c r="A115" s="32" t="str">
        <f t="shared" si="30"/>
        <v/>
      </c>
      <c r="B115" s="33" t="str">
        <f t="shared" si="26"/>
        <v/>
      </c>
      <c r="C115" s="34"/>
      <c r="D115" s="35"/>
      <c r="E115" s="36"/>
      <c r="F115" s="46"/>
      <c r="G115" s="37"/>
      <c r="H115" s="38"/>
      <c r="I115" s="39" t="str">
        <f t="shared" si="27"/>
        <v/>
      </c>
      <c r="J115" s="40" t="str">
        <f t="shared" si="28"/>
        <v/>
      </c>
      <c r="K115" s="41">
        <f t="shared" si="31"/>
        <v>20</v>
      </c>
      <c r="L115" s="26">
        <v>1</v>
      </c>
      <c r="M115" s="42">
        <f t="shared" si="25"/>
        <v>163</v>
      </c>
      <c r="N115" s="27">
        <f t="shared" si="32"/>
        <v>44372.015972222223</v>
      </c>
      <c r="O115" s="27">
        <f t="shared" si="29"/>
        <v>44372.015972222223</v>
      </c>
      <c r="P115" s="27">
        <f t="shared" si="33"/>
        <v>44372.015972222223</v>
      </c>
      <c r="Q115" s="27"/>
    </row>
    <row r="116" spans="1:17" ht="14.25" customHeight="1" x14ac:dyDescent="0.25">
      <c r="A116" s="32" t="str">
        <f t="shared" si="30"/>
        <v/>
      </c>
      <c r="B116" s="33" t="str">
        <f t="shared" si="26"/>
        <v/>
      </c>
      <c r="C116" s="34"/>
      <c r="D116" s="35"/>
      <c r="E116" s="36"/>
      <c r="F116" s="46"/>
      <c r="G116" s="37"/>
      <c r="H116" s="38"/>
      <c r="I116" s="39" t="str">
        <f t="shared" si="27"/>
        <v/>
      </c>
      <c r="J116" s="40" t="str">
        <f t="shared" si="28"/>
        <v/>
      </c>
      <c r="K116" s="41">
        <f t="shared" si="31"/>
        <v>20</v>
      </c>
      <c r="L116" s="26"/>
      <c r="M116" s="42">
        <f t="shared" si="25"/>
        <v>163</v>
      </c>
      <c r="N116" s="27">
        <f t="shared" si="32"/>
        <v>44372.015972222223</v>
      </c>
      <c r="O116" s="27">
        <f t="shared" si="29"/>
        <v>44372.015972222223</v>
      </c>
      <c r="P116" s="27">
        <f t="shared" si="33"/>
        <v>44372.015972222223</v>
      </c>
      <c r="Q116" s="27"/>
    </row>
    <row r="117" spans="1:17" ht="14.25" customHeight="1" x14ac:dyDescent="0.25">
      <c r="A117" s="32" t="str">
        <f t="shared" si="30"/>
        <v/>
      </c>
      <c r="B117" s="33" t="str">
        <f t="shared" si="26"/>
        <v/>
      </c>
      <c r="C117" s="34"/>
      <c r="D117" s="35"/>
      <c r="E117" s="36"/>
      <c r="F117" s="46"/>
      <c r="G117" s="37"/>
      <c r="H117" s="38"/>
      <c r="I117" s="39" t="str">
        <f t="shared" si="27"/>
        <v/>
      </c>
      <c r="J117" s="40" t="str">
        <f t="shared" si="28"/>
        <v/>
      </c>
      <c r="K117" s="41">
        <f t="shared" si="31"/>
        <v>20</v>
      </c>
      <c r="L117" s="26">
        <v>1</v>
      </c>
      <c r="M117" s="42">
        <f t="shared" si="25"/>
        <v>163</v>
      </c>
      <c r="N117" s="27">
        <f t="shared" si="32"/>
        <v>44372.015972222223</v>
      </c>
      <c r="O117" s="27">
        <f t="shared" si="29"/>
        <v>44372.015972222223</v>
      </c>
      <c r="P117" s="27">
        <f t="shared" si="33"/>
        <v>44372.015972222223</v>
      </c>
      <c r="Q117" s="27"/>
    </row>
    <row r="118" spans="1:17" ht="14.25" customHeight="1" x14ac:dyDescent="0.25">
      <c r="A118" s="32" t="str">
        <f t="shared" si="30"/>
        <v/>
      </c>
      <c r="B118" s="33" t="str">
        <f t="shared" si="26"/>
        <v/>
      </c>
      <c r="C118" s="34"/>
      <c r="D118" s="35"/>
      <c r="E118" s="36"/>
      <c r="F118" s="46"/>
      <c r="G118" s="37"/>
      <c r="H118" s="38"/>
      <c r="I118" s="39" t="str">
        <f t="shared" si="27"/>
        <v/>
      </c>
      <c r="J118" s="40" t="str">
        <f t="shared" si="28"/>
        <v/>
      </c>
      <c r="K118" s="41">
        <f t="shared" si="31"/>
        <v>20</v>
      </c>
      <c r="L118" s="26"/>
      <c r="M118" s="42">
        <f t="shared" si="25"/>
        <v>163</v>
      </c>
      <c r="N118" s="27">
        <f t="shared" si="32"/>
        <v>44372.015972222223</v>
      </c>
      <c r="O118" s="27">
        <f t="shared" si="29"/>
        <v>44372.015972222223</v>
      </c>
      <c r="P118" s="27">
        <f t="shared" si="33"/>
        <v>44372.015972222223</v>
      </c>
      <c r="Q118" s="27"/>
    </row>
    <row r="119" spans="1:17" ht="14.25" customHeight="1" x14ac:dyDescent="0.25">
      <c r="A119" s="32" t="str">
        <f t="shared" si="30"/>
        <v/>
      </c>
      <c r="B119" s="33" t="str">
        <f t="shared" si="26"/>
        <v/>
      </c>
      <c r="C119" s="34"/>
      <c r="D119" s="35"/>
      <c r="E119" s="36"/>
      <c r="F119" s="46"/>
      <c r="G119" s="37"/>
      <c r="H119" s="38"/>
      <c r="I119" s="39" t="str">
        <f t="shared" si="27"/>
        <v/>
      </c>
      <c r="J119" s="40" t="str">
        <f t="shared" si="28"/>
        <v/>
      </c>
      <c r="K119" s="41">
        <f t="shared" si="31"/>
        <v>20</v>
      </c>
      <c r="L119" s="26">
        <v>1</v>
      </c>
      <c r="M119" s="42">
        <f t="shared" si="25"/>
        <v>163</v>
      </c>
      <c r="N119" s="27">
        <f t="shared" si="32"/>
        <v>44372.015972222223</v>
      </c>
      <c r="O119" s="27">
        <f t="shared" si="29"/>
        <v>44372.015972222223</v>
      </c>
      <c r="P119" s="27">
        <f t="shared" si="33"/>
        <v>44372.015972222223</v>
      </c>
      <c r="Q119" s="27"/>
    </row>
    <row r="120" spans="1:17" ht="14.25" customHeight="1" x14ac:dyDescent="0.25">
      <c r="A120" s="32" t="str">
        <f t="shared" si="30"/>
        <v/>
      </c>
      <c r="B120" s="33" t="str">
        <f t="shared" si="26"/>
        <v/>
      </c>
      <c r="C120" s="34"/>
      <c r="D120" s="35"/>
      <c r="E120" s="36"/>
      <c r="F120" s="46"/>
      <c r="G120" s="37"/>
      <c r="H120" s="38"/>
      <c r="I120" s="39" t="str">
        <f t="shared" si="27"/>
        <v/>
      </c>
      <c r="J120" s="40" t="str">
        <f t="shared" si="28"/>
        <v/>
      </c>
      <c r="K120" s="41">
        <f t="shared" si="31"/>
        <v>20</v>
      </c>
      <c r="L120" s="26"/>
      <c r="M120" s="42">
        <f t="shared" si="25"/>
        <v>163</v>
      </c>
      <c r="N120" s="27">
        <f t="shared" si="32"/>
        <v>44372.015972222223</v>
      </c>
      <c r="O120" s="27">
        <f t="shared" si="29"/>
        <v>44372.015972222223</v>
      </c>
      <c r="P120" s="27">
        <f t="shared" si="33"/>
        <v>44372.015972222223</v>
      </c>
      <c r="Q120" s="27"/>
    </row>
    <row r="121" spans="1:17" ht="14.25" customHeight="1" x14ac:dyDescent="0.25">
      <c r="A121" s="32" t="str">
        <f t="shared" si="30"/>
        <v/>
      </c>
      <c r="B121" s="33" t="str">
        <f t="shared" si="26"/>
        <v/>
      </c>
      <c r="C121" s="34"/>
      <c r="D121" s="35"/>
      <c r="E121" s="36"/>
      <c r="F121" s="46"/>
      <c r="G121" s="37"/>
      <c r="H121" s="38"/>
      <c r="I121" s="39" t="str">
        <f t="shared" si="27"/>
        <v/>
      </c>
      <c r="J121" s="40" t="str">
        <f t="shared" si="28"/>
        <v/>
      </c>
      <c r="K121" s="41">
        <f t="shared" si="31"/>
        <v>20</v>
      </c>
      <c r="L121" s="26">
        <v>1</v>
      </c>
      <c r="M121" s="42">
        <f t="shared" si="25"/>
        <v>163</v>
      </c>
      <c r="N121" s="27">
        <f t="shared" si="32"/>
        <v>44372.015972222223</v>
      </c>
      <c r="O121" s="27">
        <f t="shared" si="29"/>
        <v>44372.015972222223</v>
      </c>
      <c r="P121" s="27">
        <f t="shared" si="33"/>
        <v>44372.015972222223</v>
      </c>
      <c r="Q121" s="27"/>
    </row>
    <row r="122" spans="1:17" ht="14.25" customHeight="1" x14ac:dyDescent="0.25">
      <c r="A122" s="32" t="str">
        <f t="shared" si="30"/>
        <v/>
      </c>
      <c r="B122" s="33" t="str">
        <f t="shared" si="26"/>
        <v/>
      </c>
      <c r="C122" s="34"/>
      <c r="D122" s="35"/>
      <c r="E122" s="36"/>
      <c r="F122" s="46"/>
      <c r="G122" s="37"/>
      <c r="H122" s="38"/>
      <c r="I122" s="39" t="str">
        <f t="shared" si="27"/>
        <v/>
      </c>
      <c r="J122" s="40" t="str">
        <f t="shared" si="28"/>
        <v/>
      </c>
      <c r="K122" s="41">
        <f t="shared" si="31"/>
        <v>20</v>
      </c>
      <c r="L122" s="26"/>
      <c r="M122" s="42">
        <f t="shared" si="25"/>
        <v>163</v>
      </c>
      <c r="N122" s="27">
        <f t="shared" si="32"/>
        <v>44372.015972222223</v>
      </c>
      <c r="O122" s="27">
        <f t="shared" si="29"/>
        <v>44372.015972222223</v>
      </c>
      <c r="P122" s="27">
        <f t="shared" si="33"/>
        <v>44372.015972222223</v>
      </c>
      <c r="Q122" s="27"/>
    </row>
    <row r="123" spans="1:17" ht="14.25" customHeight="1" x14ac:dyDescent="0.25">
      <c r="A123" s="32" t="str">
        <f>IF(DAY($P123)&lt;&gt;DAY($P121),$P123,"")</f>
        <v/>
      </c>
      <c r="B123" s="33" t="str">
        <f t="shared" si="26"/>
        <v/>
      </c>
      <c r="C123" s="34"/>
      <c r="D123" s="35"/>
      <c r="E123" s="36"/>
      <c r="F123" s="46"/>
      <c r="G123" s="37"/>
      <c r="H123" s="38"/>
      <c r="I123" s="39" t="str">
        <f t="shared" si="27"/>
        <v/>
      </c>
      <c r="J123" s="40" t="str">
        <f t="shared" si="28"/>
        <v/>
      </c>
      <c r="K123" s="41">
        <f t="shared" si="31"/>
        <v>20</v>
      </c>
      <c r="L123" s="26">
        <v>1</v>
      </c>
      <c r="M123" s="42">
        <f t="shared" si="25"/>
        <v>163</v>
      </c>
      <c r="N123" s="27">
        <f t="shared" si="32"/>
        <v>44372.015972222223</v>
      </c>
      <c r="O123" s="27">
        <f t="shared" si="29"/>
        <v>44372.015972222223</v>
      </c>
      <c r="P123" s="27">
        <f t="shared" si="33"/>
        <v>44372.015972222223</v>
      </c>
      <c r="Q123" s="27"/>
    </row>
    <row r="124" spans="1:17" ht="14.25" customHeight="1" x14ac:dyDescent="0.25">
      <c r="A124" s="32" t="str">
        <f>IF(DAY($P124)&lt;&gt;DAY($P123),$P124,"")</f>
        <v/>
      </c>
      <c r="B124" s="33" t="str">
        <f t="shared" si="26"/>
        <v/>
      </c>
      <c r="C124" s="34"/>
      <c r="D124" s="35"/>
      <c r="E124" s="36"/>
      <c r="F124" s="46"/>
      <c r="G124" s="37"/>
      <c r="H124" s="38"/>
      <c r="I124" s="39" t="str">
        <f t="shared" si="27"/>
        <v/>
      </c>
      <c r="J124" s="40" t="str">
        <f t="shared" si="28"/>
        <v/>
      </c>
      <c r="K124" s="41">
        <f t="shared" si="31"/>
        <v>20</v>
      </c>
      <c r="L124" s="26"/>
      <c r="M124" s="42">
        <f t="shared" si="25"/>
        <v>163</v>
      </c>
      <c r="N124" s="27">
        <f t="shared" si="32"/>
        <v>44372.015972222223</v>
      </c>
      <c r="O124" s="27">
        <f t="shared" si="29"/>
        <v>44372.015972222223</v>
      </c>
      <c r="P124" s="27">
        <f t="shared" si="33"/>
        <v>44372.015972222223</v>
      </c>
      <c r="Q124" s="27"/>
    </row>
    <row r="125" spans="1:17" ht="14.25" customHeight="1" x14ac:dyDescent="0.25">
      <c r="A125" s="32" t="str">
        <f>IF(DAY($P125)&lt;&gt;DAY($P124),$P125,"")</f>
        <v/>
      </c>
      <c r="B125" s="33" t="str">
        <f t="shared" si="26"/>
        <v/>
      </c>
      <c r="C125" s="34"/>
      <c r="D125" s="35"/>
      <c r="E125" s="36"/>
      <c r="F125" s="46"/>
      <c r="G125" s="37"/>
      <c r="H125" s="38"/>
      <c r="I125" s="39" t="str">
        <f t="shared" si="27"/>
        <v/>
      </c>
      <c r="J125" s="40" t="str">
        <f t="shared" si="28"/>
        <v/>
      </c>
      <c r="K125" s="41">
        <f t="shared" si="31"/>
        <v>20</v>
      </c>
      <c r="L125" s="26">
        <v>1</v>
      </c>
      <c r="M125" s="42">
        <f t="shared" si="25"/>
        <v>163</v>
      </c>
      <c r="N125" s="27">
        <f t="shared" si="32"/>
        <v>44372.015972222223</v>
      </c>
      <c r="O125" s="27">
        <f t="shared" si="29"/>
        <v>44372.015972222223</v>
      </c>
      <c r="P125" s="27">
        <f t="shared" si="33"/>
        <v>44372.015972222223</v>
      </c>
      <c r="Q125" s="27"/>
    </row>
    <row r="126" spans="1:17" ht="14.25" customHeight="1" x14ac:dyDescent="0.25">
      <c r="A126" s="32" t="str">
        <f>IF(DAY($P126)&lt;&gt;DAY($P125),$P126,"")</f>
        <v/>
      </c>
      <c r="B126" s="33" t="str">
        <f t="shared" si="26"/>
        <v/>
      </c>
      <c r="C126" s="34"/>
      <c r="D126" s="35"/>
      <c r="E126" s="36"/>
      <c r="F126" s="46"/>
      <c r="G126" s="37"/>
      <c r="H126" s="38"/>
      <c r="I126" s="39" t="str">
        <f t="shared" si="27"/>
        <v/>
      </c>
      <c r="J126" s="40" t="str">
        <f t="shared" si="28"/>
        <v/>
      </c>
      <c r="K126" s="41">
        <f t="shared" si="31"/>
        <v>20</v>
      </c>
      <c r="L126" s="26"/>
      <c r="M126" s="42">
        <f t="shared" si="25"/>
        <v>163</v>
      </c>
      <c r="N126" s="27">
        <f t="shared" si="32"/>
        <v>44372.015972222223</v>
      </c>
      <c r="O126" s="27">
        <f t="shared" si="29"/>
        <v>44372.015972222223</v>
      </c>
      <c r="P126" s="27">
        <f t="shared" si="33"/>
        <v>44372.015972222223</v>
      </c>
      <c r="Q126" s="27"/>
    </row>
    <row r="127" spans="1:17" ht="14.25" customHeight="1" x14ac:dyDescent="0.25">
      <c r="A127" s="32" t="str">
        <f>IF(DAY($P127)&lt;&gt;DAY($P125),$P127,"")</f>
        <v/>
      </c>
      <c r="B127" s="33" t="str">
        <f t="shared" si="26"/>
        <v/>
      </c>
      <c r="C127" s="34"/>
      <c r="D127" s="35"/>
      <c r="E127" s="36"/>
      <c r="F127" s="46"/>
      <c r="G127" s="37"/>
      <c r="H127" s="38"/>
      <c r="I127" s="39" t="str">
        <f t="shared" si="27"/>
        <v/>
      </c>
      <c r="J127" s="40" t="str">
        <f t="shared" si="28"/>
        <v/>
      </c>
      <c r="K127" s="41">
        <f t="shared" si="31"/>
        <v>20</v>
      </c>
      <c r="L127" s="26">
        <v>1</v>
      </c>
      <c r="M127" s="42">
        <f t="shared" si="25"/>
        <v>163</v>
      </c>
      <c r="N127" s="27">
        <f t="shared" si="32"/>
        <v>44372.015972222223</v>
      </c>
      <c r="O127" s="27">
        <f t="shared" si="29"/>
        <v>44372.015972222223</v>
      </c>
      <c r="P127" s="27">
        <f t="shared" si="33"/>
        <v>44372.015972222223</v>
      </c>
      <c r="Q127" s="27"/>
    </row>
    <row r="128" spans="1:17" ht="14.25" customHeight="1" x14ac:dyDescent="0.25">
      <c r="A128" s="32" t="str">
        <f>IF(DAY($P128)&lt;&gt;DAY($P127),$P128,"")</f>
        <v/>
      </c>
      <c r="B128" s="33" t="str">
        <f t="shared" si="26"/>
        <v/>
      </c>
      <c r="C128" s="34"/>
      <c r="D128" s="35"/>
      <c r="E128" s="36"/>
      <c r="F128" s="46"/>
      <c r="G128" s="51"/>
      <c r="H128" s="38"/>
      <c r="I128" s="39" t="str">
        <f t="shared" si="27"/>
        <v/>
      </c>
      <c r="J128" s="40" t="str">
        <f t="shared" si="28"/>
        <v/>
      </c>
      <c r="K128" s="41">
        <f t="shared" si="31"/>
        <v>20</v>
      </c>
      <c r="L128" s="26"/>
      <c r="M128" s="42">
        <f t="shared" si="25"/>
        <v>163</v>
      </c>
      <c r="N128" s="27">
        <f t="shared" si="32"/>
        <v>44372.015972222223</v>
      </c>
      <c r="O128" s="27">
        <f t="shared" si="29"/>
        <v>44372.015972222223</v>
      </c>
      <c r="P128" s="27">
        <f t="shared" si="33"/>
        <v>44372.015972222223</v>
      </c>
      <c r="Q128" s="27"/>
    </row>
    <row r="129" spans="1:17" ht="14.25" customHeight="1" x14ac:dyDescent="0.25">
      <c r="A129" s="32" t="str">
        <f>IF(DAY($P129)&lt;&gt;DAY($P127),$P129,"")</f>
        <v/>
      </c>
      <c r="B129" s="33" t="str">
        <f t="shared" si="26"/>
        <v/>
      </c>
      <c r="C129" s="34"/>
      <c r="D129" s="35"/>
      <c r="E129" s="36"/>
      <c r="F129" s="46"/>
      <c r="G129" s="37"/>
      <c r="H129" s="38"/>
      <c r="I129" s="39" t="str">
        <f t="shared" si="27"/>
        <v/>
      </c>
      <c r="J129" s="40" t="str">
        <f t="shared" si="28"/>
        <v/>
      </c>
      <c r="K129" s="41">
        <f t="shared" si="31"/>
        <v>20</v>
      </c>
      <c r="L129" s="26">
        <v>1</v>
      </c>
      <c r="M129" s="42">
        <f t="shared" si="25"/>
        <v>163</v>
      </c>
      <c r="N129" s="27">
        <f t="shared" si="32"/>
        <v>44372.015972222223</v>
      </c>
      <c r="O129" s="27">
        <f t="shared" si="29"/>
        <v>44372.015972222223</v>
      </c>
      <c r="P129" s="27">
        <f t="shared" si="33"/>
        <v>44372.015972222223</v>
      </c>
      <c r="Q129" s="27"/>
    </row>
    <row r="130" spans="1:17" ht="14.25" customHeight="1" x14ac:dyDescent="0.25">
      <c r="A130" s="32" t="str">
        <f>IF(DAY($P130)&lt;&gt;DAY($P129),$P130,"")</f>
        <v/>
      </c>
      <c r="B130" s="33" t="str">
        <f t="shared" si="26"/>
        <v/>
      </c>
      <c r="C130" s="34"/>
      <c r="D130" s="35"/>
      <c r="E130" s="36"/>
      <c r="F130" s="46"/>
      <c r="G130" s="37"/>
      <c r="H130" s="38"/>
      <c r="I130" s="39" t="str">
        <f t="shared" si="27"/>
        <v/>
      </c>
      <c r="J130" s="40" t="str">
        <f t="shared" si="28"/>
        <v/>
      </c>
      <c r="K130" s="41">
        <f t="shared" si="31"/>
        <v>20</v>
      </c>
      <c r="L130" s="26"/>
      <c r="M130" s="42">
        <f t="shared" si="25"/>
        <v>163</v>
      </c>
      <c r="N130" s="27">
        <f t="shared" si="32"/>
        <v>44372.015972222223</v>
      </c>
      <c r="O130" s="27">
        <f t="shared" si="29"/>
        <v>44372.015972222223</v>
      </c>
      <c r="P130" s="27">
        <f t="shared" si="33"/>
        <v>44372.015972222223</v>
      </c>
      <c r="Q130" s="27"/>
    </row>
    <row r="131" spans="1:17" ht="14.25" customHeight="1" x14ac:dyDescent="0.25">
      <c r="A131" s="32" t="str">
        <f>IF(DAY($P131)&lt;&gt;DAY($P130),$P131,"")</f>
        <v/>
      </c>
      <c r="B131" s="33" t="str">
        <f t="shared" si="26"/>
        <v/>
      </c>
      <c r="C131" s="34"/>
      <c r="D131" s="35"/>
      <c r="E131" s="36"/>
      <c r="F131" s="46"/>
      <c r="G131" s="37"/>
      <c r="H131" s="38"/>
      <c r="I131" s="39" t="str">
        <f t="shared" si="27"/>
        <v/>
      </c>
      <c r="J131" s="40" t="str">
        <f t="shared" si="28"/>
        <v/>
      </c>
      <c r="K131" s="41">
        <f t="shared" si="31"/>
        <v>20</v>
      </c>
      <c r="L131" s="26">
        <v>1</v>
      </c>
      <c r="M131" s="42">
        <f t="shared" si="25"/>
        <v>163</v>
      </c>
      <c r="N131" s="27">
        <f t="shared" si="32"/>
        <v>44372.015972222223</v>
      </c>
      <c r="O131" s="27">
        <f t="shared" si="29"/>
        <v>44372.015972222223</v>
      </c>
      <c r="P131" s="27">
        <f t="shared" si="33"/>
        <v>44372.015972222223</v>
      </c>
      <c r="Q131" s="27"/>
    </row>
    <row r="132" spans="1:17" ht="14.25" customHeight="1" x14ac:dyDescent="0.25">
      <c r="A132" s="32" t="str">
        <f>IF(DAY($P132)&lt;&gt;DAY($P131),$P132,"")</f>
        <v/>
      </c>
      <c r="B132" s="33" t="str">
        <f t="shared" si="26"/>
        <v/>
      </c>
      <c r="C132" s="34"/>
      <c r="D132" s="35"/>
      <c r="E132" s="36"/>
      <c r="F132" s="46"/>
      <c r="G132" s="37"/>
      <c r="H132" s="38"/>
      <c r="I132" s="39" t="str">
        <f t="shared" si="27"/>
        <v/>
      </c>
      <c r="J132" s="40" t="str">
        <f t="shared" si="28"/>
        <v/>
      </c>
      <c r="K132" s="41">
        <f t="shared" si="31"/>
        <v>20</v>
      </c>
      <c r="L132" s="26"/>
      <c r="M132" s="42">
        <f t="shared" si="25"/>
        <v>163</v>
      </c>
      <c r="N132" s="27">
        <f t="shared" si="32"/>
        <v>44372.015972222223</v>
      </c>
      <c r="O132" s="27">
        <f t="shared" si="29"/>
        <v>44372.015972222223</v>
      </c>
      <c r="P132" s="27">
        <f t="shared" si="33"/>
        <v>44372.015972222223</v>
      </c>
      <c r="Q132" s="27"/>
    </row>
    <row r="133" spans="1:17" ht="14.25" customHeight="1" x14ac:dyDescent="0.25">
      <c r="A133" s="32" t="str">
        <f>IF(DAY($P133)&lt;&gt;DAY($P131),$P133,"")</f>
        <v/>
      </c>
      <c r="B133" s="33" t="str">
        <f t="shared" si="26"/>
        <v/>
      </c>
      <c r="C133" s="34"/>
      <c r="D133" s="35"/>
      <c r="E133" s="36"/>
      <c r="F133" s="46"/>
      <c r="G133" s="37"/>
      <c r="H133" s="38"/>
      <c r="I133" s="39" t="str">
        <f t="shared" si="27"/>
        <v/>
      </c>
      <c r="J133" s="40" t="str">
        <f t="shared" si="28"/>
        <v/>
      </c>
      <c r="K133" s="41">
        <f t="shared" si="31"/>
        <v>20</v>
      </c>
      <c r="L133" s="26">
        <v>1</v>
      </c>
      <c r="M133" s="42">
        <f t="shared" si="25"/>
        <v>163</v>
      </c>
      <c r="N133" s="27">
        <f t="shared" si="32"/>
        <v>44372.015972222223</v>
      </c>
      <c r="O133" s="27">
        <f t="shared" si="29"/>
        <v>44372.015972222223</v>
      </c>
      <c r="P133" s="27">
        <f t="shared" si="33"/>
        <v>44372.015972222223</v>
      </c>
      <c r="Q133" s="27"/>
    </row>
    <row r="134" spans="1:17" ht="14.25" customHeight="1" x14ac:dyDescent="0.25">
      <c r="A134" s="32" t="str">
        <f>IF(DAY($P134)&lt;&gt;DAY($P125),$P134,"")</f>
        <v/>
      </c>
      <c r="B134" s="33" t="str">
        <f t="shared" si="26"/>
        <v/>
      </c>
      <c r="C134" s="34"/>
      <c r="D134" s="35"/>
      <c r="E134" s="36"/>
      <c r="F134" s="46"/>
      <c r="G134" s="37"/>
      <c r="H134" s="38"/>
      <c r="I134" s="39" t="str">
        <f t="shared" si="27"/>
        <v/>
      </c>
      <c r="J134" s="40" t="str">
        <f t="shared" si="28"/>
        <v/>
      </c>
      <c r="K134" s="41">
        <f t="shared" si="31"/>
        <v>20</v>
      </c>
      <c r="L134" s="26"/>
      <c r="M134" s="42">
        <f t="shared" si="25"/>
        <v>163</v>
      </c>
      <c r="N134" s="27">
        <f t="shared" si="32"/>
        <v>44372.015972222223</v>
      </c>
      <c r="O134" s="27">
        <f t="shared" si="29"/>
        <v>44372.015972222223</v>
      </c>
      <c r="P134" s="27">
        <f t="shared" si="33"/>
        <v>44372.015972222223</v>
      </c>
      <c r="Q134" s="27"/>
    </row>
    <row r="135" spans="1:17" ht="14.25" customHeight="1" x14ac:dyDescent="0.25">
      <c r="A135" s="32" t="str">
        <f>IF(DAY($P135)&lt;&gt;DAY($P134),$P135,"")</f>
        <v/>
      </c>
      <c r="B135" s="33" t="str">
        <f t="shared" si="26"/>
        <v/>
      </c>
      <c r="C135" s="34"/>
      <c r="D135" s="35"/>
      <c r="E135" s="36"/>
      <c r="F135" s="46"/>
      <c r="G135" s="37"/>
      <c r="H135" s="38"/>
      <c r="I135" s="39" t="str">
        <f t="shared" si="27"/>
        <v/>
      </c>
      <c r="J135" s="40" t="str">
        <f t="shared" si="28"/>
        <v/>
      </c>
      <c r="K135" s="41">
        <f t="shared" si="31"/>
        <v>20</v>
      </c>
      <c r="L135" s="26">
        <v>1</v>
      </c>
      <c r="M135" s="42">
        <f t="shared" si="25"/>
        <v>163</v>
      </c>
      <c r="N135" s="27">
        <f t="shared" si="32"/>
        <v>44372.015972222223</v>
      </c>
      <c r="O135" s="27">
        <f t="shared" si="29"/>
        <v>44372.015972222223</v>
      </c>
      <c r="P135" s="27">
        <f t="shared" si="33"/>
        <v>44372.015972222223</v>
      </c>
      <c r="Q135" s="27"/>
    </row>
    <row r="136" spans="1:17" ht="14.25" customHeight="1" x14ac:dyDescent="0.25">
      <c r="A136" s="32" t="str">
        <f>IF(DAY($P136)&lt;&gt;DAY($P135),$P136,"")</f>
        <v/>
      </c>
      <c r="B136" s="33" t="str">
        <f t="shared" si="26"/>
        <v/>
      </c>
      <c r="C136" s="34"/>
      <c r="D136" s="35"/>
      <c r="E136" s="36"/>
      <c r="F136" s="46"/>
      <c r="G136" s="37"/>
      <c r="H136" s="38"/>
      <c r="I136" s="39" t="str">
        <f t="shared" si="27"/>
        <v/>
      </c>
      <c r="J136" s="40" t="str">
        <f t="shared" si="28"/>
        <v/>
      </c>
      <c r="K136" s="41">
        <f t="shared" si="31"/>
        <v>20</v>
      </c>
      <c r="L136" s="26"/>
      <c r="M136" s="42">
        <f t="shared" si="25"/>
        <v>163</v>
      </c>
      <c r="N136" s="27">
        <f t="shared" si="32"/>
        <v>44372.015972222223</v>
      </c>
      <c r="O136" s="27">
        <f t="shared" si="29"/>
        <v>44372.015972222223</v>
      </c>
      <c r="P136" s="27">
        <f t="shared" si="33"/>
        <v>44372.015972222223</v>
      </c>
      <c r="Q136" s="27"/>
    </row>
    <row r="137" spans="1:17" ht="14.25" customHeight="1" x14ac:dyDescent="0.25">
      <c r="A137" s="32" t="str">
        <f>IF(DAY($P137)&lt;&gt;DAY($P135),$P137,"")</f>
        <v/>
      </c>
      <c r="B137" s="33" t="str">
        <f t="shared" si="26"/>
        <v/>
      </c>
      <c r="C137" s="34"/>
      <c r="D137" s="35"/>
      <c r="E137" s="36"/>
      <c r="F137" s="46"/>
      <c r="G137" s="37"/>
      <c r="H137" s="38"/>
      <c r="I137" s="39" t="str">
        <f t="shared" si="27"/>
        <v/>
      </c>
      <c r="J137" s="40" t="str">
        <f t="shared" si="28"/>
        <v/>
      </c>
      <c r="K137" s="41">
        <f t="shared" si="31"/>
        <v>20</v>
      </c>
      <c r="L137" s="26">
        <v>1</v>
      </c>
      <c r="M137" s="42">
        <f t="shared" si="25"/>
        <v>163</v>
      </c>
      <c r="N137" s="27">
        <f t="shared" si="32"/>
        <v>44372.015972222223</v>
      </c>
      <c r="O137" s="27">
        <f t="shared" si="29"/>
        <v>44372.015972222223</v>
      </c>
      <c r="P137" s="27">
        <f t="shared" si="33"/>
        <v>44372.015972222223</v>
      </c>
      <c r="Q137" s="27"/>
    </row>
    <row r="138" spans="1:17" ht="14.25" customHeight="1" x14ac:dyDescent="0.25">
      <c r="A138" s="32" t="str">
        <f>IF(DAY($P138)&lt;&gt;DAY($P137),$P138,"")</f>
        <v/>
      </c>
      <c r="B138" s="33" t="str">
        <f t="shared" si="26"/>
        <v/>
      </c>
      <c r="C138" s="34"/>
      <c r="D138" s="35"/>
      <c r="E138" s="36"/>
      <c r="F138" s="46"/>
      <c r="G138" s="37"/>
      <c r="H138" s="38"/>
      <c r="I138" s="39" t="str">
        <f t="shared" si="27"/>
        <v/>
      </c>
      <c r="J138" s="40" t="str">
        <f t="shared" si="28"/>
        <v/>
      </c>
      <c r="K138" s="41">
        <f t="shared" si="31"/>
        <v>20</v>
      </c>
      <c r="L138" s="26"/>
      <c r="M138" s="42">
        <f t="shared" si="25"/>
        <v>163</v>
      </c>
      <c r="N138" s="27">
        <f t="shared" si="32"/>
        <v>44372.015972222223</v>
      </c>
      <c r="O138" s="27">
        <f t="shared" si="29"/>
        <v>44372.015972222223</v>
      </c>
      <c r="P138" s="27">
        <f t="shared" si="33"/>
        <v>44372.015972222223</v>
      </c>
      <c r="Q138" s="27"/>
    </row>
    <row r="139" spans="1:17" ht="14.25" customHeight="1" x14ac:dyDescent="0.25">
      <c r="A139" s="32" t="str">
        <f>IF(DAY($P139)&lt;&gt;DAY($P138),$P139,"")</f>
        <v/>
      </c>
      <c r="B139" s="33" t="str">
        <f t="shared" si="26"/>
        <v/>
      </c>
      <c r="C139" s="34"/>
      <c r="D139" s="35"/>
      <c r="E139" s="36"/>
      <c r="F139" s="46"/>
      <c r="G139" s="37"/>
      <c r="H139" s="38"/>
      <c r="I139" s="39" t="str">
        <f t="shared" si="27"/>
        <v/>
      </c>
      <c r="J139" s="40" t="str">
        <f t="shared" si="28"/>
        <v/>
      </c>
      <c r="K139" s="41">
        <f t="shared" si="31"/>
        <v>20</v>
      </c>
      <c r="L139" s="26">
        <v>1</v>
      </c>
      <c r="M139" s="42">
        <f t="shared" si="25"/>
        <v>163</v>
      </c>
      <c r="N139" s="27">
        <f t="shared" si="32"/>
        <v>44372.015972222223</v>
      </c>
      <c r="O139" s="27">
        <f t="shared" si="29"/>
        <v>44372.015972222223</v>
      </c>
      <c r="P139" s="27">
        <f t="shared" si="33"/>
        <v>44372.015972222223</v>
      </c>
      <c r="Q139" s="27"/>
    </row>
    <row r="140" spans="1:17" ht="14.25" customHeight="1" x14ac:dyDescent="0.25">
      <c r="A140" s="32" t="str">
        <f>IF(DAY($P140)&lt;&gt;DAY($P139),$P140,"")</f>
        <v/>
      </c>
      <c r="B140" s="33" t="str">
        <f t="shared" si="26"/>
        <v/>
      </c>
      <c r="C140" s="34"/>
      <c r="D140" s="35"/>
      <c r="E140" s="36"/>
      <c r="F140" s="46"/>
      <c r="G140" s="64"/>
      <c r="H140" s="38"/>
      <c r="I140" s="39" t="str">
        <f t="shared" si="27"/>
        <v/>
      </c>
      <c r="J140" s="40" t="str">
        <f t="shared" si="28"/>
        <v/>
      </c>
      <c r="K140" s="41">
        <f t="shared" si="31"/>
        <v>20</v>
      </c>
      <c r="L140" s="26"/>
      <c r="M140" s="42">
        <f t="shared" si="25"/>
        <v>163</v>
      </c>
      <c r="N140" s="27">
        <f t="shared" si="32"/>
        <v>44372.015972222223</v>
      </c>
      <c r="O140" s="27">
        <f t="shared" si="29"/>
        <v>44372.015972222223</v>
      </c>
      <c r="P140" s="27">
        <f t="shared" si="33"/>
        <v>44372.015972222223</v>
      </c>
      <c r="Q140" s="27"/>
    </row>
    <row r="141" spans="1:17" ht="14.25" customHeight="1" x14ac:dyDescent="0.25">
      <c r="A141" s="32" t="str">
        <f>IF(DAY($P141)&lt;&gt;DAY($P139),$P141,"")</f>
        <v/>
      </c>
      <c r="B141" s="33" t="str">
        <f t="shared" si="26"/>
        <v/>
      </c>
      <c r="C141" s="34"/>
      <c r="D141" s="35"/>
      <c r="E141" s="36"/>
      <c r="F141" s="46"/>
      <c r="G141" s="37"/>
      <c r="H141" s="38"/>
      <c r="I141" s="39" t="str">
        <f t="shared" si="27"/>
        <v/>
      </c>
      <c r="J141" s="40" t="str">
        <f t="shared" si="28"/>
        <v/>
      </c>
      <c r="K141" s="41">
        <f t="shared" si="31"/>
        <v>20</v>
      </c>
      <c r="L141" s="26">
        <v>1</v>
      </c>
      <c r="M141" s="42">
        <f t="shared" si="25"/>
        <v>163</v>
      </c>
      <c r="N141" s="27">
        <f t="shared" si="32"/>
        <v>44372.015972222223</v>
      </c>
      <c r="O141" s="27">
        <f t="shared" si="29"/>
        <v>44372.015972222223</v>
      </c>
      <c r="P141" s="27">
        <f t="shared" si="33"/>
        <v>44372.015972222223</v>
      </c>
      <c r="Q141" s="27"/>
    </row>
    <row r="142" spans="1:17" ht="14.25" customHeight="1" x14ac:dyDescent="0.25">
      <c r="A142" s="32" t="str">
        <f>IF(DAY($P142)&lt;&gt;DAY($P141),$P142,"")</f>
        <v/>
      </c>
      <c r="B142" s="33" t="str">
        <f t="shared" si="26"/>
        <v/>
      </c>
      <c r="C142" s="34"/>
      <c r="D142" s="35"/>
      <c r="E142" s="36"/>
      <c r="F142" s="46"/>
      <c r="G142" s="37"/>
      <c r="H142" s="38"/>
      <c r="I142" s="39" t="str">
        <f t="shared" si="27"/>
        <v/>
      </c>
      <c r="J142" s="40" t="str">
        <f t="shared" si="28"/>
        <v/>
      </c>
      <c r="K142" s="41">
        <f t="shared" si="31"/>
        <v>20</v>
      </c>
      <c r="L142" s="26"/>
      <c r="M142" s="42">
        <f t="shared" si="25"/>
        <v>163</v>
      </c>
      <c r="N142" s="27">
        <f t="shared" si="32"/>
        <v>44372.015972222223</v>
      </c>
      <c r="O142" s="27">
        <f t="shared" si="29"/>
        <v>44372.015972222223</v>
      </c>
      <c r="P142" s="27">
        <f t="shared" si="33"/>
        <v>44372.015972222223</v>
      </c>
      <c r="Q142" s="27"/>
    </row>
    <row r="143" spans="1:17" ht="14.25" customHeight="1" x14ac:dyDescent="0.25">
      <c r="A143" s="32" t="str">
        <f>IF(DAY($P143)&lt;&gt;DAY($P141),$P143,"")</f>
        <v/>
      </c>
      <c r="B143" s="33" t="str">
        <f t="shared" si="26"/>
        <v/>
      </c>
      <c r="C143" s="34"/>
      <c r="D143" s="35"/>
      <c r="E143" s="36"/>
      <c r="F143" s="46"/>
      <c r="G143" s="37"/>
      <c r="H143" s="38"/>
      <c r="I143" s="39" t="str">
        <f t="shared" si="27"/>
        <v/>
      </c>
      <c r="J143" s="40" t="str">
        <f t="shared" si="28"/>
        <v/>
      </c>
      <c r="K143" s="41">
        <f t="shared" si="31"/>
        <v>20</v>
      </c>
      <c r="L143" s="26">
        <v>1</v>
      </c>
      <c r="M143" s="42">
        <f t="shared" si="25"/>
        <v>163</v>
      </c>
      <c r="N143" s="27">
        <f t="shared" si="32"/>
        <v>44372.015972222223</v>
      </c>
      <c r="O143" s="27">
        <f t="shared" si="29"/>
        <v>44372.015972222223</v>
      </c>
      <c r="P143" s="27">
        <f t="shared" si="33"/>
        <v>44372.015972222223</v>
      </c>
      <c r="Q143" s="27"/>
    </row>
    <row r="144" spans="1:17" ht="14.25" customHeight="1" x14ac:dyDescent="0.25">
      <c r="A144" s="32" t="str">
        <f>IF(DAY($P144)&lt;&gt;DAY($P143),$P144,"")</f>
        <v/>
      </c>
      <c r="B144" s="33" t="str">
        <f t="shared" ref="B144:B174" si="34">IF($C144="","",$M144)</f>
        <v/>
      </c>
      <c r="C144" s="34"/>
      <c r="D144" s="35"/>
      <c r="E144" s="36"/>
      <c r="F144" s="46"/>
      <c r="G144" s="37"/>
      <c r="H144" s="38"/>
      <c r="I144" s="39" t="str">
        <f t="shared" ref="I144:I174" si="35">IF($C144="","",$N144)</f>
        <v/>
      </c>
      <c r="J144" s="40" t="str">
        <f t="shared" ref="J144:J174" si="36">IF($G144=0,"",$O144)</f>
        <v/>
      </c>
      <c r="K144" s="41">
        <f t="shared" si="31"/>
        <v>20</v>
      </c>
      <c r="L144" s="26"/>
      <c r="M144" s="42">
        <f t="shared" si="25"/>
        <v>163</v>
      </c>
      <c r="N144" s="27">
        <f t="shared" si="32"/>
        <v>44372.015972222223</v>
      </c>
      <c r="O144" s="27">
        <f t="shared" ref="O144:O175" si="37">$N144+$G144</f>
        <v>44372.015972222223</v>
      </c>
      <c r="P144" s="27">
        <f t="shared" si="33"/>
        <v>44372.015972222223</v>
      </c>
      <c r="Q144" s="27"/>
    </row>
    <row r="145" spans="1:17" ht="14.25" customHeight="1" x14ac:dyDescent="0.25">
      <c r="A145" s="32" t="str">
        <f>IF(DAY($P145)&lt;&gt;DAY($P144),$P145,"")</f>
        <v/>
      </c>
      <c r="B145" s="33" t="str">
        <f t="shared" si="34"/>
        <v/>
      </c>
      <c r="C145" s="34"/>
      <c r="D145" s="35"/>
      <c r="E145" s="36"/>
      <c r="F145" s="46"/>
      <c r="G145" s="37"/>
      <c r="H145" s="38"/>
      <c r="I145" s="39" t="str">
        <f t="shared" si="35"/>
        <v/>
      </c>
      <c r="J145" s="40" t="str">
        <f t="shared" si="36"/>
        <v/>
      </c>
      <c r="K145" s="41">
        <f t="shared" ref="K145:K175" si="38">IF($H145="",$K144,$H145)</f>
        <v>20</v>
      </c>
      <c r="L145" s="26">
        <v>1</v>
      </c>
      <c r="M145" s="42">
        <f t="shared" si="25"/>
        <v>163</v>
      </c>
      <c r="N145" s="27">
        <f t="shared" ref="N145:N175" si="39">$O144+$C145/$K145/24</f>
        <v>44372.015972222223</v>
      </c>
      <c r="O145" s="27">
        <f t="shared" si="37"/>
        <v>44372.015972222223</v>
      </c>
      <c r="P145" s="27">
        <f t="shared" ref="P145:P175" si="40">IF($C145="",$P144,$N145)</f>
        <v>44372.015972222223</v>
      </c>
      <c r="Q145" s="27"/>
    </row>
    <row r="146" spans="1:17" ht="14.25" customHeight="1" x14ac:dyDescent="0.25">
      <c r="A146" s="32" t="str">
        <f>IF(DAY($P146)&lt;&gt;DAY($P145),$P146,"")</f>
        <v/>
      </c>
      <c r="B146" s="33" t="str">
        <f t="shared" si="34"/>
        <v/>
      </c>
      <c r="C146" s="34"/>
      <c r="D146" s="35"/>
      <c r="E146" s="36"/>
      <c r="F146" s="46"/>
      <c r="G146" s="37"/>
      <c r="H146" s="38"/>
      <c r="I146" s="39" t="str">
        <f t="shared" si="35"/>
        <v/>
      </c>
      <c r="J146" s="40" t="str">
        <f t="shared" si="36"/>
        <v/>
      </c>
      <c r="K146" s="41">
        <f t="shared" si="38"/>
        <v>20</v>
      </c>
      <c r="L146" s="26"/>
      <c r="M146" s="42">
        <f t="shared" ref="M146:M174" si="41">IF($G145&gt;0.5,$C146,$C146+$M145)</f>
        <v>163</v>
      </c>
      <c r="N146" s="27">
        <f t="shared" si="39"/>
        <v>44372.015972222223</v>
      </c>
      <c r="O146" s="27">
        <f t="shared" si="37"/>
        <v>44372.015972222223</v>
      </c>
      <c r="P146" s="27">
        <f t="shared" si="40"/>
        <v>44372.015972222223</v>
      </c>
      <c r="Q146" s="27"/>
    </row>
    <row r="147" spans="1:17" ht="14.25" customHeight="1" x14ac:dyDescent="0.25">
      <c r="A147" s="32" t="str">
        <f>IF(DAY($P147)&lt;&gt;DAY($P145),$P147,"")</f>
        <v/>
      </c>
      <c r="B147" s="33" t="str">
        <f t="shared" si="34"/>
        <v/>
      </c>
      <c r="C147" s="34"/>
      <c r="D147" s="35"/>
      <c r="E147" s="36"/>
      <c r="F147" s="46"/>
      <c r="G147" s="37"/>
      <c r="H147" s="38"/>
      <c r="I147" s="39" t="str">
        <f t="shared" si="35"/>
        <v/>
      </c>
      <c r="J147" s="40" t="str">
        <f t="shared" si="36"/>
        <v/>
      </c>
      <c r="K147" s="41">
        <f t="shared" si="38"/>
        <v>20</v>
      </c>
      <c r="L147" s="26">
        <v>1</v>
      </c>
      <c r="M147" s="42">
        <f t="shared" si="41"/>
        <v>163</v>
      </c>
      <c r="N147" s="27">
        <f t="shared" si="39"/>
        <v>44372.015972222223</v>
      </c>
      <c r="O147" s="27">
        <f t="shared" si="37"/>
        <v>44372.015972222223</v>
      </c>
      <c r="P147" s="27">
        <f t="shared" si="40"/>
        <v>44372.015972222223</v>
      </c>
      <c r="Q147" s="27"/>
    </row>
    <row r="148" spans="1:17" ht="14.25" customHeight="1" x14ac:dyDescent="0.25">
      <c r="A148" s="32"/>
      <c r="B148" s="33" t="str">
        <f t="shared" si="34"/>
        <v/>
      </c>
      <c r="C148" s="34"/>
      <c r="D148" s="35"/>
      <c r="E148" s="36"/>
      <c r="F148" s="46"/>
      <c r="G148" s="37"/>
      <c r="H148" s="38"/>
      <c r="I148" s="39" t="str">
        <f t="shared" si="35"/>
        <v/>
      </c>
      <c r="J148" s="40" t="str">
        <f t="shared" si="36"/>
        <v/>
      </c>
      <c r="K148" s="41">
        <f t="shared" si="38"/>
        <v>20</v>
      </c>
      <c r="L148" s="26"/>
      <c r="M148" s="42">
        <f t="shared" si="41"/>
        <v>163</v>
      </c>
      <c r="N148" s="27">
        <f t="shared" si="39"/>
        <v>44372.015972222223</v>
      </c>
      <c r="O148" s="27">
        <f t="shared" si="37"/>
        <v>44372.015972222223</v>
      </c>
      <c r="P148" s="27">
        <f t="shared" si="40"/>
        <v>44372.015972222223</v>
      </c>
      <c r="Q148" s="27"/>
    </row>
    <row r="149" spans="1:17" ht="14.25" customHeight="1" x14ac:dyDescent="0.25">
      <c r="A149" s="32" t="str">
        <f>IF(DAY($P149)&lt;&gt;DAY($P148),$P149,"")</f>
        <v/>
      </c>
      <c r="B149" s="33" t="str">
        <f t="shared" si="34"/>
        <v/>
      </c>
      <c r="C149" s="34"/>
      <c r="D149" s="35"/>
      <c r="E149" s="36"/>
      <c r="F149" s="46"/>
      <c r="G149" s="37"/>
      <c r="H149" s="38"/>
      <c r="I149" s="39" t="str">
        <f t="shared" si="35"/>
        <v/>
      </c>
      <c r="J149" s="40" t="str">
        <f t="shared" si="36"/>
        <v/>
      </c>
      <c r="K149" s="41">
        <f t="shared" si="38"/>
        <v>20</v>
      </c>
      <c r="L149" s="26">
        <v>1</v>
      </c>
      <c r="M149" s="42">
        <f t="shared" si="41"/>
        <v>163</v>
      </c>
      <c r="N149" s="27">
        <f t="shared" si="39"/>
        <v>44372.015972222223</v>
      </c>
      <c r="O149" s="27">
        <f t="shared" si="37"/>
        <v>44372.015972222223</v>
      </c>
      <c r="P149" s="27">
        <f t="shared" si="40"/>
        <v>44372.015972222223</v>
      </c>
      <c r="Q149" s="27"/>
    </row>
    <row r="150" spans="1:17" ht="14.25" customHeight="1" x14ac:dyDescent="0.25">
      <c r="A150" s="32"/>
      <c r="B150" s="33" t="str">
        <f t="shared" si="34"/>
        <v/>
      </c>
      <c r="C150" s="34"/>
      <c r="D150" s="35"/>
      <c r="E150" s="36"/>
      <c r="F150" s="46"/>
      <c r="G150" s="37"/>
      <c r="H150" s="38"/>
      <c r="I150" s="39" t="str">
        <f t="shared" si="35"/>
        <v/>
      </c>
      <c r="J150" s="40" t="str">
        <f t="shared" si="36"/>
        <v/>
      </c>
      <c r="K150" s="41">
        <f t="shared" si="38"/>
        <v>20</v>
      </c>
      <c r="L150" s="26"/>
      <c r="M150" s="42">
        <f t="shared" si="41"/>
        <v>163</v>
      </c>
      <c r="N150" s="27">
        <f t="shared" si="39"/>
        <v>44372.015972222223</v>
      </c>
      <c r="O150" s="27">
        <f t="shared" si="37"/>
        <v>44372.015972222223</v>
      </c>
      <c r="P150" s="27">
        <f t="shared" si="40"/>
        <v>44372.015972222223</v>
      </c>
      <c r="Q150" s="27"/>
    </row>
    <row r="151" spans="1:17" ht="14.25" customHeight="1" x14ac:dyDescent="0.25">
      <c r="A151" s="32" t="str">
        <f t="shared" ref="A151:A157" si="42">IF(DAY($P151)&lt;&gt;DAY($P150),$P151,"")</f>
        <v/>
      </c>
      <c r="B151" s="33" t="str">
        <f t="shared" si="34"/>
        <v/>
      </c>
      <c r="C151" s="34"/>
      <c r="D151" s="35"/>
      <c r="E151" s="36"/>
      <c r="F151" s="46"/>
      <c r="G151" s="37"/>
      <c r="H151" s="38"/>
      <c r="I151" s="39" t="str">
        <f t="shared" si="35"/>
        <v/>
      </c>
      <c r="J151" s="40" t="str">
        <f t="shared" si="36"/>
        <v/>
      </c>
      <c r="K151" s="41">
        <f t="shared" si="38"/>
        <v>20</v>
      </c>
      <c r="L151" s="26">
        <v>1</v>
      </c>
      <c r="M151" s="42">
        <f t="shared" si="41"/>
        <v>163</v>
      </c>
      <c r="N151" s="27">
        <f t="shared" si="39"/>
        <v>44372.015972222223</v>
      </c>
      <c r="O151" s="27">
        <f t="shared" si="37"/>
        <v>44372.015972222223</v>
      </c>
      <c r="P151" s="27">
        <f t="shared" si="40"/>
        <v>44372.015972222223</v>
      </c>
      <c r="Q151" s="27"/>
    </row>
    <row r="152" spans="1:17" ht="14.25" customHeight="1" x14ac:dyDescent="0.25">
      <c r="A152" s="32" t="str">
        <f t="shared" si="42"/>
        <v/>
      </c>
      <c r="B152" s="33" t="str">
        <f t="shared" si="34"/>
        <v/>
      </c>
      <c r="C152" s="34"/>
      <c r="D152" s="35"/>
      <c r="E152" s="36"/>
      <c r="F152" s="46"/>
      <c r="G152" s="37"/>
      <c r="H152" s="38"/>
      <c r="I152" s="39" t="str">
        <f t="shared" si="35"/>
        <v/>
      </c>
      <c r="J152" s="40" t="str">
        <f t="shared" si="36"/>
        <v/>
      </c>
      <c r="K152" s="41">
        <f t="shared" si="38"/>
        <v>20</v>
      </c>
      <c r="L152" s="26"/>
      <c r="M152" s="42">
        <f t="shared" si="41"/>
        <v>163</v>
      </c>
      <c r="N152" s="27">
        <f t="shared" si="39"/>
        <v>44372.015972222223</v>
      </c>
      <c r="O152" s="27">
        <f t="shared" si="37"/>
        <v>44372.015972222223</v>
      </c>
      <c r="P152" s="27">
        <f t="shared" si="40"/>
        <v>44372.015972222223</v>
      </c>
      <c r="Q152" s="27"/>
    </row>
    <row r="153" spans="1:17" ht="14.25" customHeight="1" x14ac:dyDescent="0.25">
      <c r="A153" s="32" t="str">
        <f t="shared" si="42"/>
        <v/>
      </c>
      <c r="B153" s="33" t="str">
        <f t="shared" si="34"/>
        <v/>
      </c>
      <c r="C153" s="34"/>
      <c r="D153" s="35"/>
      <c r="E153" s="36"/>
      <c r="F153" s="46"/>
      <c r="G153" s="37"/>
      <c r="H153" s="38"/>
      <c r="I153" s="39" t="str">
        <f t="shared" si="35"/>
        <v/>
      </c>
      <c r="J153" s="40" t="str">
        <f t="shared" si="36"/>
        <v/>
      </c>
      <c r="K153" s="41">
        <f t="shared" si="38"/>
        <v>20</v>
      </c>
      <c r="L153" s="26">
        <v>1</v>
      </c>
      <c r="M153" s="42">
        <f t="shared" si="41"/>
        <v>163</v>
      </c>
      <c r="N153" s="27">
        <f t="shared" si="39"/>
        <v>44372.015972222223</v>
      </c>
      <c r="O153" s="27">
        <f t="shared" si="37"/>
        <v>44372.015972222223</v>
      </c>
      <c r="P153" s="27">
        <f t="shared" si="40"/>
        <v>44372.015972222223</v>
      </c>
      <c r="Q153" s="27"/>
    </row>
    <row r="154" spans="1:17" ht="14.25" customHeight="1" x14ac:dyDescent="0.25">
      <c r="A154" s="32" t="str">
        <f t="shared" si="42"/>
        <v/>
      </c>
      <c r="B154" s="33" t="str">
        <f t="shared" si="34"/>
        <v/>
      </c>
      <c r="C154" s="34"/>
      <c r="D154" s="35"/>
      <c r="E154" s="36"/>
      <c r="F154" s="46"/>
      <c r="G154" s="51"/>
      <c r="H154" s="38"/>
      <c r="I154" s="39" t="str">
        <f t="shared" si="35"/>
        <v/>
      </c>
      <c r="J154" s="40" t="str">
        <f t="shared" si="36"/>
        <v/>
      </c>
      <c r="K154" s="41">
        <f t="shared" si="38"/>
        <v>20</v>
      </c>
      <c r="L154" s="26"/>
      <c r="M154" s="42">
        <f t="shared" si="41"/>
        <v>163</v>
      </c>
      <c r="N154" s="27">
        <f t="shared" si="39"/>
        <v>44372.015972222223</v>
      </c>
      <c r="O154" s="27">
        <f t="shared" si="37"/>
        <v>44372.015972222223</v>
      </c>
      <c r="P154" s="27">
        <f t="shared" si="40"/>
        <v>44372.015972222223</v>
      </c>
      <c r="Q154" s="27"/>
    </row>
    <row r="155" spans="1:17" ht="14.25" customHeight="1" x14ac:dyDescent="0.25">
      <c r="A155" s="32" t="str">
        <f t="shared" si="42"/>
        <v/>
      </c>
      <c r="B155" s="33" t="str">
        <f t="shared" si="34"/>
        <v/>
      </c>
      <c r="C155" s="34"/>
      <c r="D155" s="35"/>
      <c r="E155" s="36"/>
      <c r="F155" s="46"/>
      <c r="G155" s="37"/>
      <c r="H155" s="38"/>
      <c r="I155" s="39" t="str">
        <f t="shared" si="35"/>
        <v/>
      </c>
      <c r="J155" s="40" t="str">
        <f t="shared" si="36"/>
        <v/>
      </c>
      <c r="K155" s="41">
        <f t="shared" si="38"/>
        <v>20</v>
      </c>
      <c r="L155" s="26">
        <v>1</v>
      </c>
      <c r="M155" s="42">
        <f t="shared" si="41"/>
        <v>163</v>
      </c>
      <c r="N155" s="27">
        <f t="shared" si="39"/>
        <v>44372.015972222223</v>
      </c>
      <c r="O155" s="27">
        <f t="shared" si="37"/>
        <v>44372.015972222223</v>
      </c>
      <c r="P155" s="27">
        <f t="shared" si="40"/>
        <v>44372.015972222223</v>
      </c>
      <c r="Q155" s="27"/>
    </row>
    <row r="156" spans="1:17" ht="14.25" customHeight="1" x14ac:dyDescent="0.25">
      <c r="A156" s="32" t="str">
        <f t="shared" si="42"/>
        <v/>
      </c>
      <c r="B156" s="33" t="str">
        <f t="shared" si="34"/>
        <v/>
      </c>
      <c r="C156" s="34"/>
      <c r="D156" s="35"/>
      <c r="E156" s="36"/>
      <c r="F156" s="46"/>
      <c r="G156" s="37"/>
      <c r="H156" s="38"/>
      <c r="I156" s="39" t="str">
        <f t="shared" si="35"/>
        <v/>
      </c>
      <c r="J156" s="40" t="str">
        <f t="shared" si="36"/>
        <v/>
      </c>
      <c r="K156" s="41">
        <f t="shared" si="38"/>
        <v>20</v>
      </c>
      <c r="L156" s="26"/>
      <c r="M156" s="42">
        <f t="shared" si="41"/>
        <v>163</v>
      </c>
      <c r="N156" s="27">
        <f t="shared" si="39"/>
        <v>44372.015972222223</v>
      </c>
      <c r="O156" s="27">
        <f t="shared" si="37"/>
        <v>44372.015972222223</v>
      </c>
      <c r="P156" s="27">
        <f t="shared" si="40"/>
        <v>44372.015972222223</v>
      </c>
      <c r="Q156" s="27"/>
    </row>
    <row r="157" spans="1:17" ht="14.25" customHeight="1" x14ac:dyDescent="0.25">
      <c r="A157" s="32" t="str">
        <f t="shared" si="42"/>
        <v/>
      </c>
      <c r="B157" s="33" t="str">
        <f t="shared" si="34"/>
        <v/>
      </c>
      <c r="C157" s="34"/>
      <c r="D157" s="35"/>
      <c r="E157" s="36"/>
      <c r="F157" s="46"/>
      <c r="G157" s="37"/>
      <c r="H157" s="38"/>
      <c r="I157" s="39" t="str">
        <f t="shared" si="35"/>
        <v/>
      </c>
      <c r="J157" s="40" t="str">
        <f t="shared" si="36"/>
        <v/>
      </c>
      <c r="K157" s="41">
        <f t="shared" si="38"/>
        <v>20</v>
      </c>
      <c r="L157" s="26">
        <v>1</v>
      </c>
      <c r="M157" s="42">
        <f t="shared" si="41"/>
        <v>163</v>
      </c>
      <c r="N157" s="27">
        <f t="shared" si="39"/>
        <v>44372.015972222223</v>
      </c>
      <c r="O157" s="27">
        <f t="shared" si="37"/>
        <v>44372.015972222223</v>
      </c>
      <c r="P157" s="27">
        <f t="shared" si="40"/>
        <v>44372.015972222223</v>
      </c>
      <c r="Q157" s="27"/>
    </row>
    <row r="158" spans="1:17" ht="14.25" customHeight="1" x14ac:dyDescent="0.25">
      <c r="A158" s="32" t="str">
        <f>IF(DAY($P158)&lt;&gt;DAY($P156),$P158,"")</f>
        <v/>
      </c>
      <c r="B158" s="33" t="str">
        <f t="shared" si="34"/>
        <v/>
      </c>
      <c r="C158" s="34"/>
      <c r="D158" s="35"/>
      <c r="E158" s="36"/>
      <c r="F158" s="46"/>
      <c r="G158" s="37"/>
      <c r="H158" s="38"/>
      <c r="I158" s="39" t="str">
        <f t="shared" si="35"/>
        <v/>
      </c>
      <c r="J158" s="40" t="str">
        <f t="shared" si="36"/>
        <v/>
      </c>
      <c r="K158" s="41">
        <f t="shared" si="38"/>
        <v>20</v>
      </c>
      <c r="L158" s="26"/>
      <c r="M158" s="42">
        <f t="shared" si="41"/>
        <v>163</v>
      </c>
      <c r="N158" s="27">
        <f t="shared" si="39"/>
        <v>44372.015972222223</v>
      </c>
      <c r="O158" s="27">
        <f t="shared" si="37"/>
        <v>44372.015972222223</v>
      </c>
      <c r="P158" s="27">
        <f t="shared" si="40"/>
        <v>44372.015972222223</v>
      </c>
      <c r="Q158" s="27"/>
    </row>
    <row r="159" spans="1:17" ht="14.25" customHeight="1" x14ac:dyDescent="0.25">
      <c r="A159" s="32" t="str">
        <f>IF(DAY($P159)&lt;&gt;DAY($P156),$P159,"")</f>
        <v/>
      </c>
      <c r="B159" s="33" t="str">
        <f t="shared" si="34"/>
        <v/>
      </c>
      <c r="C159" s="34"/>
      <c r="D159" s="35"/>
      <c r="E159" s="36"/>
      <c r="F159" s="46"/>
      <c r="G159" s="37"/>
      <c r="H159" s="38"/>
      <c r="I159" s="39" t="str">
        <f t="shared" si="35"/>
        <v/>
      </c>
      <c r="J159" s="40" t="str">
        <f t="shared" si="36"/>
        <v/>
      </c>
      <c r="K159" s="41">
        <f t="shared" si="38"/>
        <v>20</v>
      </c>
      <c r="L159" s="26">
        <v>1</v>
      </c>
      <c r="M159" s="42">
        <f t="shared" si="41"/>
        <v>163</v>
      </c>
      <c r="N159" s="27">
        <f t="shared" si="39"/>
        <v>44372.015972222223</v>
      </c>
      <c r="O159" s="27">
        <f t="shared" si="37"/>
        <v>44372.015972222223</v>
      </c>
      <c r="P159" s="27">
        <f t="shared" si="40"/>
        <v>44372.015972222223</v>
      </c>
      <c r="Q159" s="27"/>
    </row>
    <row r="160" spans="1:17" ht="14.25" customHeight="1" x14ac:dyDescent="0.25">
      <c r="A160" s="32" t="str">
        <f>IF(DAY($P160)&lt;&gt;DAY($P159),$P160,"")</f>
        <v/>
      </c>
      <c r="B160" s="33" t="str">
        <f t="shared" si="34"/>
        <v/>
      </c>
      <c r="C160" s="34"/>
      <c r="D160" s="35"/>
      <c r="E160" s="36"/>
      <c r="F160" s="46"/>
      <c r="G160" s="51"/>
      <c r="H160" s="38"/>
      <c r="I160" s="39" t="str">
        <f t="shared" si="35"/>
        <v/>
      </c>
      <c r="J160" s="40" t="str">
        <f t="shared" si="36"/>
        <v/>
      </c>
      <c r="K160" s="41">
        <f t="shared" si="38"/>
        <v>20</v>
      </c>
      <c r="L160" s="26"/>
      <c r="M160" s="42">
        <f t="shared" si="41"/>
        <v>163</v>
      </c>
      <c r="N160" s="27">
        <f t="shared" si="39"/>
        <v>44372.015972222223</v>
      </c>
      <c r="O160" s="27">
        <f t="shared" si="37"/>
        <v>44372.015972222223</v>
      </c>
      <c r="P160" s="27">
        <f t="shared" si="40"/>
        <v>44372.015972222223</v>
      </c>
      <c r="Q160" s="27"/>
    </row>
    <row r="161" spans="1:17" ht="14.25" customHeight="1" x14ac:dyDescent="0.25">
      <c r="A161" s="32" t="str">
        <f t="shared" ref="A161:A170" si="43">IF(DAY($P161)&lt;&gt;DAY($P160),$P161,"")</f>
        <v/>
      </c>
      <c r="B161" s="33" t="str">
        <f t="shared" si="34"/>
        <v/>
      </c>
      <c r="C161" s="34"/>
      <c r="D161" s="35"/>
      <c r="E161" s="36"/>
      <c r="F161" s="46"/>
      <c r="G161" s="37"/>
      <c r="H161" s="38"/>
      <c r="I161" s="39" t="str">
        <f t="shared" si="35"/>
        <v/>
      </c>
      <c r="J161" s="40" t="str">
        <f t="shared" si="36"/>
        <v/>
      </c>
      <c r="K161" s="41">
        <f t="shared" si="38"/>
        <v>20</v>
      </c>
      <c r="L161" s="26">
        <v>1</v>
      </c>
      <c r="M161" s="42">
        <f t="shared" si="41"/>
        <v>163</v>
      </c>
      <c r="N161" s="27">
        <f t="shared" si="39"/>
        <v>44372.015972222223</v>
      </c>
      <c r="O161" s="27">
        <f t="shared" si="37"/>
        <v>44372.015972222223</v>
      </c>
      <c r="P161" s="27">
        <f t="shared" si="40"/>
        <v>44372.015972222223</v>
      </c>
      <c r="Q161" s="27"/>
    </row>
    <row r="162" spans="1:17" ht="14.25" customHeight="1" x14ac:dyDescent="0.25">
      <c r="A162" s="32" t="str">
        <f t="shared" si="43"/>
        <v/>
      </c>
      <c r="B162" s="33" t="str">
        <f t="shared" si="34"/>
        <v/>
      </c>
      <c r="C162" s="34"/>
      <c r="D162" s="35"/>
      <c r="E162" s="36"/>
      <c r="F162" s="46"/>
      <c r="G162" s="37"/>
      <c r="H162" s="38"/>
      <c r="I162" s="39" t="str">
        <f t="shared" si="35"/>
        <v/>
      </c>
      <c r="J162" s="40" t="str">
        <f t="shared" si="36"/>
        <v/>
      </c>
      <c r="K162" s="41">
        <f t="shared" si="38"/>
        <v>20</v>
      </c>
      <c r="L162" s="26"/>
      <c r="M162" s="42">
        <f t="shared" si="41"/>
        <v>163</v>
      </c>
      <c r="N162" s="27">
        <f t="shared" si="39"/>
        <v>44372.015972222223</v>
      </c>
      <c r="O162" s="27">
        <f t="shared" si="37"/>
        <v>44372.015972222223</v>
      </c>
      <c r="P162" s="27">
        <f t="shared" si="40"/>
        <v>44372.015972222223</v>
      </c>
      <c r="Q162" s="27"/>
    </row>
    <row r="163" spans="1:17" ht="14.25" customHeight="1" x14ac:dyDescent="0.25">
      <c r="A163" s="32" t="str">
        <f t="shared" si="43"/>
        <v/>
      </c>
      <c r="B163" s="33" t="str">
        <f t="shared" si="34"/>
        <v/>
      </c>
      <c r="C163" s="34"/>
      <c r="D163" s="35"/>
      <c r="E163" s="36"/>
      <c r="F163" s="46"/>
      <c r="G163" s="37"/>
      <c r="H163" s="38"/>
      <c r="I163" s="39" t="str">
        <f t="shared" si="35"/>
        <v/>
      </c>
      <c r="J163" s="40" t="str">
        <f t="shared" si="36"/>
        <v/>
      </c>
      <c r="K163" s="41">
        <f t="shared" si="38"/>
        <v>20</v>
      </c>
      <c r="L163" s="26">
        <v>1</v>
      </c>
      <c r="M163" s="42">
        <f t="shared" si="41"/>
        <v>163</v>
      </c>
      <c r="N163" s="27">
        <f t="shared" si="39"/>
        <v>44372.015972222223</v>
      </c>
      <c r="O163" s="27">
        <f t="shared" si="37"/>
        <v>44372.015972222223</v>
      </c>
      <c r="P163" s="27">
        <f t="shared" si="40"/>
        <v>44372.015972222223</v>
      </c>
      <c r="Q163" s="27"/>
    </row>
    <row r="164" spans="1:17" ht="14.25" customHeight="1" x14ac:dyDescent="0.25">
      <c r="A164" s="32" t="str">
        <f t="shared" si="43"/>
        <v/>
      </c>
      <c r="B164" s="33" t="str">
        <f t="shared" si="34"/>
        <v/>
      </c>
      <c r="C164" s="34"/>
      <c r="D164" s="35"/>
      <c r="E164" s="36"/>
      <c r="F164" s="46"/>
      <c r="G164" s="51"/>
      <c r="H164" s="38"/>
      <c r="I164" s="39" t="str">
        <f t="shared" si="35"/>
        <v/>
      </c>
      <c r="J164" s="40" t="str">
        <f t="shared" si="36"/>
        <v/>
      </c>
      <c r="K164" s="41">
        <f t="shared" si="38"/>
        <v>20</v>
      </c>
      <c r="L164" s="26"/>
      <c r="M164" s="42">
        <f t="shared" si="41"/>
        <v>163</v>
      </c>
      <c r="N164" s="27">
        <f t="shared" si="39"/>
        <v>44372.015972222223</v>
      </c>
      <c r="O164" s="27">
        <f t="shared" si="37"/>
        <v>44372.015972222223</v>
      </c>
      <c r="P164" s="27">
        <f t="shared" si="40"/>
        <v>44372.015972222223</v>
      </c>
      <c r="Q164" s="27"/>
    </row>
    <row r="165" spans="1:17" ht="14.25" customHeight="1" x14ac:dyDescent="0.25">
      <c r="A165" s="32" t="str">
        <f t="shared" si="43"/>
        <v/>
      </c>
      <c r="B165" s="33" t="str">
        <f t="shared" si="34"/>
        <v/>
      </c>
      <c r="C165" s="34"/>
      <c r="D165" s="35"/>
      <c r="E165" s="36"/>
      <c r="F165" s="46"/>
      <c r="G165" s="37"/>
      <c r="H165" s="38"/>
      <c r="I165" s="39" t="str">
        <f t="shared" si="35"/>
        <v/>
      </c>
      <c r="J165" s="40" t="str">
        <f t="shared" si="36"/>
        <v/>
      </c>
      <c r="K165" s="41">
        <f t="shared" si="38"/>
        <v>20</v>
      </c>
      <c r="L165" s="26">
        <v>1</v>
      </c>
      <c r="M165" s="42">
        <f t="shared" si="41"/>
        <v>163</v>
      </c>
      <c r="N165" s="27">
        <f t="shared" si="39"/>
        <v>44372.015972222223</v>
      </c>
      <c r="O165" s="27">
        <f t="shared" si="37"/>
        <v>44372.015972222223</v>
      </c>
      <c r="P165" s="27">
        <f t="shared" si="40"/>
        <v>44372.015972222223</v>
      </c>
      <c r="Q165" s="27"/>
    </row>
    <row r="166" spans="1:17" ht="14.25" customHeight="1" x14ac:dyDescent="0.25">
      <c r="A166" s="32" t="str">
        <f t="shared" si="43"/>
        <v/>
      </c>
      <c r="B166" s="33" t="str">
        <f t="shared" si="34"/>
        <v/>
      </c>
      <c r="C166" s="34"/>
      <c r="D166" s="35"/>
      <c r="E166" s="36"/>
      <c r="F166" s="46"/>
      <c r="G166" s="37"/>
      <c r="H166" s="38"/>
      <c r="I166" s="39" t="str">
        <f t="shared" si="35"/>
        <v/>
      </c>
      <c r="J166" s="40" t="str">
        <f t="shared" si="36"/>
        <v/>
      </c>
      <c r="K166" s="41">
        <f t="shared" si="38"/>
        <v>20</v>
      </c>
      <c r="L166" s="26"/>
      <c r="M166" s="42">
        <f t="shared" si="41"/>
        <v>163</v>
      </c>
      <c r="N166" s="27">
        <f t="shared" si="39"/>
        <v>44372.015972222223</v>
      </c>
      <c r="O166" s="27">
        <f t="shared" si="37"/>
        <v>44372.015972222223</v>
      </c>
      <c r="P166" s="27">
        <f t="shared" si="40"/>
        <v>44372.015972222223</v>
      </c>
      <c r="Q166" s="27"/>
    </row>
    <row r="167" spans="1:17" ht="14.25" customHeight="1" x14ac:dyDescent="0.25">
      <c r="A167" s="32" t="str">
        <f t="shared" si="43"/>
        <v/>
      </c>
      <c r="B167" s="33" t="str">
        <f t="shared" si="34"/>
        <v/>
      </c>
      <c r="C167" s="34"/>
      <c r="D167" s="35"/>
      <c r="E167" s="36"/>
      <c r="F167" s="46"/>
      <c r="G167" s="37"/>
      <c r="H167" s="38"/>
      <c r="I167" s="39" t="str">
        <f t="shared" si="35"/>
        <v/>
      </c>
      <c r="J167" s="40" t="str">
        <f t="shared" si="36"/>
        <v/>
      </c>
      <c r="K167" s="41">
        <f t="shared" si="38"/>
        <v>20</v>
      </c>
      <c r="L167" s="26">
        <v>1</v>
      </c>
      <c r="M167" s="42">
        <f t="shared" si="41"/>
        <v>163</v>
      </c>
      <c r="N167" s="27">
        <f t="shared" si="39"/>
        <v>44372.015972222223</v>
      </c>
      <c r="O167" s="27">
        <f t="shared" si="37"/>
        <v>44372.015972222223</v>
      </c>
      <c r="P167" s="27">
        <f t="shared" si="40"/>
        <v>44372.015972222223</v>
      </c>
      <c r="Q167" s="27"/>
    </row>
    <row r="168" spans="1:17" ht="14.25" customHeight="1" x14ac:dyDescent="0.25">
      <c r="A168" s="32" t="str">
        <f t="shared" si="43"/>
        <v/>
      </c>
      <c r="B168" s="33" t="str">
        <f t="shared" si="34"/>
        <v/>
      </c>
      <c r="C168" s="34"/>
      <c r="D168" s="35"/>
      <c r="E168" s="36"/>
      <c r="F168" s="46"/>
      <c r="G168" s="37"/>
      <c r="H168" s="38"/>
      <c r="I168" s="39" t="str">
        <f t="shared" si="35"/>
        <v/>
      </c>
      <c r="J168" s="40" t="str">
        <f t="shared" si="36"/>
        <v/>
      </c>
      <c r="K168" s="41">
        <f t="shared" si="38"/>
        <v>20</v>
      </c>
      <c r="L168" s="26"/>
      <c r="M168" s="42">
        <f t="shared" si="41"/>
        <v>163</v>
      </c>
      <c r="N168" s="27">
        <f t="shared" si="39"/>
        <v>44372.015972222223</v>
      </c>
      <c r="O168" s="27">
        <f t="shared" si="37"/>
        <v>44372.015972222223</v>
      </c>
      <c r="P168" s="27">
        <f t="shared" si="40"/>
        <v>44372.015972222223</v>
      </c>
      <c r="Q168" s="27"/>
    </row>
    <row r="169" spans="1:17" ht="14.25" customHeight="1" x14ac:dyDescent="0.25">
      <c r="A169" s="32" t="str">
        <f t="shared" si="43"/>
        <v/>
      </c>
      <c r="B169" s="33" t="str">
        <f t="shared" si="34"/>
        <v/>
      </c>
      <c r="C169" s="34"/>
      <c r="D169" s="35"/>
      <c r="E169" s="36"/>
      <c r="F169" s="46"/>
      <c r="G169" s="37"/>
      <c r="H169" s="38"/>
      <c r="I169" s="39" t="str">
        <f t="shared" si="35"/>
        <v/>
      </c>
      <c r="J169" s="40" t="str">
        <f t="shared" si="36"/>
        <v/>
      </c>
      <c r="K169" s="41">
        <f t="shared" si="38"/>
        <v>20</v>
      </c>
      <c r="L169" s="26">
        <v>1</v>
      </c>
      <c r="M169" s="42">
        <f t="shared" si="41"/>
        <v>163</v>
      </c>
      <c r="N169" s="27">
        <f t="shared" si="39"/>
        <v>44372.015972222223</v>
      </c>
      <c r="O169" s="27">
        <f t="shared" si="37"/>
        <v>44372.015972222223</v>
      </c>
      <c r="P169" s="27">
        <f t="shared" si="40"/>
        <v>44372.015972222223</v>
      </c>
      <c r="Q169" s="27"/>
    </row>
    <row r="170" spans="1:17" ht="14.25" customHeight="1" x14ac:dyDescent="0.25">
      <c r="A170" s="32" t="str">
        <f t="shared" si="43"/>
        <v/>
      </c>
      <c r="B170" s="33" t="str">
        <f t="shared" si="34"/>
        <v/>
      </c>
      <c r="C170" s="34"/>
      <c r="D170" s="35"/>
      <c r="E170" s="36"/>
      <c r="F170" s="46"/>
      <c r="G170" s="37"/>
      <c r="H170" s="38"/>
      <c r="I170" s="39" t="str">
        <f t="shared" si="35"/>
        <v/>
      </c>
      <c r="J170" s="40" t="str">
        <f t="shared" si="36"/>
        <v/>
      </c>
      <c r="K170" s="41">
        <f t="shared" si="38"/>
        <v>20</v>
      </c>
      <c r="L170" s="26"/>
      <c r="M170" s="42">
        <f t="shared" si="41"/>
        <v>163</v>
      </c>
      <c r="N170" s="27">
        <f t="shared" si="39"/>
        <v>44372.015972222223</v>
      </c>
      <c r="O170" s="27">
        <f t="shared" si="37"/>
        <v>44372.015972222223</v>
      </c>
      <c r="P170" s="27">
        <f t="shared" si="40"/>
        <v>44372.015972222223</v>
      </c>
      <c r="Q170" s="27"/>
    </row>
    <row r="171" spans="1:17" ht="14.25" customHeight="1" x14ac:dyDescent="0.25">
      <c r="A171" s="32" t="str">
        <f>IF(DAY($P171)&lt;&gt;DAY($P170),$P171,"")</f>
        <v/>
      </c>
      <c r="B171" s="33" t="str">
        <f t="shared" si="34"/>
        <v/>
      </c>
      <c r="C171" s="34"/>
      <c r="D171" s="35"/>
      <c r="E171" s="36"/>
      <c r="F171" s="46"/>
      <c r="G171" s="51"/>
      <c r="H171" s="38"/>
      <c r="I171" s="39" t="str">
        <f t="shared" si="35"/>
        <v/>
      </c>
      <c r="J171" s="40" t="str">
        <f t="shared" si="36"/>
        <v/>
      </c>
      <c r="K171" s="41">
        <f t="shared" si="38"/>
        <v>20</v>
      </c>
      <c r="L171" s="26">
        <v>1</v>
      </c>
      <c r="M171" s="42">
        <f t="shared" si="41"/>
        <v>163</v>
      </c>
      <c r="N171" s="27">
        <f t="shared" si="39"/>
        <v>44372.015972222223</v>
      </c>
      <c r="O171" s="27">
        <f t="shared" si="37"/>
        <v>44372.015972222223</v>
      </c>
      <c r="P171" s="27">
        <f t="shared" si="40"/>
        <v>44372.015972222223</v>
      </c>
      <c r="Q171" s="27"/>
    </row>
    <row r="172" spans="1:17" ht="14.25" customHeight="1" x14ac:dyDescent="0.25">
      <c r="A172" s="32" t="str">
        <f>IF(DAY($P172)&lt;&gt;DAY($P171),$P172,"")</f>
        <v/>
      </c>
      <c r="B172" s="33" t="str">
        <f t="shared" si="34"/>
        <v/>
      </c>
      <c r="C172" s="34"/>
      <c r="D172" s="35"/>
      <c r="E172" s="36"/>
      <c r="F172" s="46"/>
      <c r="G172" s="37"/>
      <c r="H172" s="38"/>
      <c r="I172" s="39" t="str">
        <f t="shared" si="35"/>
        <v/>
      </c>
      <c r="J172" s="40" t="str">
        <f t="shared" si="36"/>
        <v/>
      </c>
      <c r="K172" s="41">
        <f t="shared" si="38"/>
        <v>20</v>
      </c>
      <c r="L172" s="26"/>
      <c r="M172" s="42">
        <f t="shared" si="41"/>
        <v>163</v>
      </c>
      <c r="N172" s="27">
        <f t="shared" si="39"/>
        <v>44372.015972222223</v>
      </c>
      <c r="O172" s="27">
        <f t="shared" si="37"/>
        <v>44372.015972222223</v>
      </c>
      <c r="P172" s="27">
        <f t="shared" si="40"/>
        <v>44372.015972222223</v>
      </c>
      <c r="Q172" s="27"/>
    </row>
    <row r="173" spans="1:17" ht="14.25" customHeight="1" x14ac:dyDescent="0.25">
      <c r="A173" s="32" t="str">
        <f>IF(DAY($P173)&lt;&gt;DAY($P171),$P173,"")</f>
        <v/>
      </c>
      <c r="B173" s="33" t="str">
        <f t="shared" si="34"/>
        <v/>
      </c>
      <c r="C173" s="34"/>
      <c r="D173" s="35"/>
      <c r="E173" s="36"/>
      <c r="F173" s="46"/>
      <c r="G173" s="37"/>
      <c r="H173" s="38"/>
      <c r="I173" s="39" t="str">
        <f t="shared" si="35"/>
        <v/>
      </c>
      <c r="J173" s="40" t="str">
        <f t="shared" si="36"/>
        <v/>
      </c>
      <c r="K173" s="41">
        <f t="shared" si="38"/>
        <v>20</v>
      </c>
      <c r="L173" s="26">
        <v>1</v>
      </c>
      <c r="M173" s="42">
        <f t="shared" si="41"/>
        <v>163</v>
      </c>
      <c r="N173" s="27">
        <f t="shared" si="39"/>
        <v>44372.015972222223</v>
      </c>
      <c r="O173" s="27">
        <f t="shared" si="37"/>
        <v>44372.015972222223</v>
      </c>
      <c r="P173" s="27">
        <f t="shared" si="40"/>
        <v>44372.015972222223</v>
      </c>
      <c r="Q173" s="27"/>
    </row>
    <row r="174" spans="1:17" ht="14.25" customHeight="1" x14ac:dyDescent="0.25">
      <c r="A174" s="32" t="str">
        <f>IF(DAY($P174)&lt;&gt;DAY($P105),$P174,"")</f>
        <v/>
      </c>
      <c r="B174" s="33" t="str">
        <f t="shared" si="34"/>
        <v/>
      </c>
      <c r="C174" s="34"/>
      <c r="D174" s="35"/>
      <c r="E174" s="36"/>
      <c r="F174" s="46"/>
      <c r="G174" s="37"/>
      <c r="H174" s="38"/>
      <c r="I174" s="39" t="str">
        <f t="shared" si="35"/>
        <v/>
      </c>
      <c r="J174" s="40" t="str">
        <f t="shared" si="36"/>
        <v/>
      </c>
      <c r="K174" s="41">
        <f t="shared" si="38"/>
        <v>20</v>
      </c>
      <c r="L174" s="26"/>
      <c r="M174" s="42">
        <f t="shared" si="41"/>
        <v>163</v>
      </c>
      <c r="N174" s="27">
        <f t="shared" si="39"/>
        <v>44372.015972222223</v>
      </c>
      <c r="O174" s="27">
        <f t="shared" si="37"/>
        <v>44372.015972222223</v>
      </c>
      <c r="P174" s="27">
        <f t="shared" si="40"/>
        <v>44372.015972222223</v>
      </c>
      <c r="Q174" s="27"/>
    </row>
    <row r="175" spans="1:17" ht="14.25" customHeight="1" x14ac:dyDescent="0.25">
      <c r="A175" s="88" t="str">
        <f>IF(DAY(Heure_arrivée)&lt;&gt;DAY($P174),Heure_arrivée,"")</f>
        <v/>
      </c>
      <c r="B175" s="89">
        <f>IF($G174&gt;0.125,km_arrivée,$M174+km_arrivée)</f>
        <v>163</v>
      </c>
      <c r="C175" s="90"/>
      <c r="D175" s="91"/>
      <c r="E175" s="92" t="str">
        <f>VLOOKUP(initiales,diago,3,FALSE)</f>
        <v>Menton</v>
      </c>
      <c r="F175" s="93">
        <f>heure_limite</f>
        <v>44375.791666666664</v>
      </c>
      <c r="G175" s="94"/>
      <c r="H175" s="95"/>
      <c r="I175" s="96">
        <f>$O174+km_arrivée/$K175/24</f>
        <v>44372.015972222223</v>
      </c>
      <c r="J175" s="97"/>
      <c r="K175" s="41">
        <f t="shared" si="38"/>
        <v>20</v>
      </c>
      <c r="L175" s="41">
        <v>1</v>
      </c>
      <c r="M175" s="42">
        <f>IF($G174&gt;0.5,$C175,$C175+$M174)</f>
        <v>163</v>
      </c>
      <c r="N175" s="27">
        <f t="shared" si="39"/>
        <v>44372.015972222223</v>
      </c>
      <c r="O175" s="27">
        <f t="shared" si="37"/>
        <v>44372.015972222223</v>
      </c>
      <c r="P175" s="27">
        <f t="shared" si="40"/>
        <v>44372.015972222223</v>
      </c>
      <c r="Q175" s="27"/>
    </row>
    <row r="177" spans="1:10" ht="55.2" customHeight="1" x14ac:dyDescent="0.25">
      <c r="A177" s="118" t="s">
        <v>66</v>
      </c>
      <c r="B177" s="118"/>
      <c r="C177" s="118"/>
      <c r="D177" s="118"/>
      <c r="E177" s="118"/>
      <c r="F177" s="118"/>
      <c r="G177" s="118"/>
      <c r="H177" s="118"/>
      <c r="I177" s="118"/>
      <c r="J177" s="118"/>
    </row>
  </sheetData>
  <sheetProtection selectLockedCells="1" selectUnlockedCells="1"/>
  <mergeCells count="20">
    <mergeCell ref="A177:J177"/>
    <mergeCell ref="G10:J10"/>
    <mergeCell ref="G11:J11"/>
    <mergeCell ref="A13:A14"/>
    <mergeCell ref="B13:C13"/>
    <mergeCell ref="E13:E14"/>
    <mergeCell ref="F13:F14"/>
    <mergeCell ref="G13:G14"/>
    <mergeCell ref="H13:H14"/>
    <mergeCell ref="I13:J14"/>
    <mergeCell ref="H1:J1"/>
    <mergeCell ref="E3:G3"/>
    <mergeCell ref="A5:E5"/>
    <mergeCell ref="G5:J5"/>
    <mergeCell ref="A6:E11"/>
    <mergeCell ref="F6:G6"/>
    <mergeCell ref="H6:J6"/>
    <mergeCell ref="G7:J7"/>
    <mergeCell ref="G8:J8"/>
    <mergeCell ref="G9:J9"/>
  </mergeCells>
  <conditionalFormatting sqref="C15:E15 E175:G175 G15:H15 J15 J175">
    <cfRule type="expression" dxfId="16" priority="3" stopIfTrue="1">
      <formula>$L15=1</formula>
    </cfRule>
    <cfRule type="expression" dxfId="15" priority="4" stopIfTrue="1">
      <formula>TRUE</formula>
    </cfRule>
  </conditionalFormatting>
  <conditionalFormatting sqref="B15 B175 I15 I175">
    <cfRule type="expression" dxfId="14" priority="5" stopIfTrue="1">
      <formula>$L15=1</formula>
    </cfRule>
    <cfRule type="expression" dxfId="13" priority="6" stopIfTrue="1">
      <formula>TRUE</formula>
    </cfRule>
  </conditionalFormatting>
  <conditionalFormatting sqref="C175:D175 H175">
    <cfRule type="expression" dxfId="12" priority="7" stopIfTrue="1">
      <formula>$L175=1</formula>
    </cfRule>
    <cfRule type="expression" dxfId="11" priority="8" stopIfTrue="1">
      <formula>TRUE</formula>
    </cfRule>
  </conditionalFormatting>
  <conditionalFormatting sqref="F15">
    <cfRule type="expression" dxfId="10" priority="9" stopIfTrue="1">
      <formula>$L15=1</formula>
    </cfRule>
    <cfRule type="expression" dxfId="9" priority="10" stopIfTrue="1">
      <formula>TRUE</formula>
    </cfRule>
  </conditionalFormatting>
  <conditionalFormatting sqref="C25:D174 E25:E27 E29 E49:E73 E75:E89 E91:F174 F25:F85 F87 F89 G25:H174">
    <cfRule type="expression" dxfId="8" priority="11" stopIfTrue="1">
      <formula>$L25=1</formula>
    </cfRule>
    <cfRule type="expression" dxfId="7" priority="12" stopIfTrue="1">
      <formula>TRUE</formula>
    </cfRule>
  </conditionalFormatting>
  <conditionalFormatting sqref="B16:B174 I16:J174">
    <cfRule type="expression" dxfId="6" priority="13" stopIfTrue="1">
      <formula>($G16&gt;0.125)*($L16=1)</formula>
    </cfRule>
    <cfRule type="expression" dxfId="5" priority="14" stopIfTrue="1">
      <formula>$G16&gt;0.125</formula>
    </cfRule>
    <cfRule type="expression" dxfId="4" priority="15" stopIfTrue="1">
      <formula>$L16=1</formula>
    </cfRule>
  </conditionalFormatting>
  <conditionalFormatting sqref="E30:E33 E35:E39 E41 E43 E45:E48">
    <cfRule type="expression" dxfId="3" priority="16" stopIfTrue="1">
      <formula>$L32=1</formula>
    </cfRule>
    <cfRule type="expression" dxfId="2" priority="17" stopIfTrue="1">
      <formula>TRUE</formula>
    </cfRule>
  </conditionalFormatting>
  <conditionalFormatting sqref="C16:H24">
    <cfRule type="expression" dxfId="1" priority="1" stopIfTrue="1">
      <formula>$L16=1</formula>
    </cfRule>
    <cfRule type="expression" dxfId="0" priority="2" stopIfTrue="1">
      <formula>TRUE</formula>
    </cfRule>
  </conditionalFormatting>
  <printOptions horizontalCentered="1"/>
  <pageMargins left="0.19652777777777777" right="0.19652777777777777" top="0.35416666666666669" bottom="0.35416666666666669" header="0.51180555555555551" footer="0.51180555555555551"/>
  <pageSetup paperSize="9" scale="92" firstPageNumber="0" orientation="portrait" horizontalDpi="300" verticalDpi="300"/>
  <headerFooter alignWithMargins="0"/>
  <rowBreaks count="3" manualBreakCount="3">
    <brk id="55" max="16383" man="1"/>
    <brk id="94" max="16383" man="1"/>
    <brk id="141" max="1638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12</vt:i4>
      </vt:variant>
    </vt:vector>
  </HeadingPairs>
  <TitlesOfParts>
    <vt:vector size="13" baseType="lpstr">
      <vt:lpstr>Fr-VF</vt:lpstr>
      <vt:lpstr>'Fr-VF'!délai</vt:lpstr>
      <vt:lpstr>'Fr-VF'!diago</vt:lpstr>
      <vt:lpstr>'Fr-VF'!Heure_arrivée</vt:lpstr>
      <vt:lpstr>'Fr-VF'!heure_départ</vt:lpstr>
      <vt:lpstr>'Fr-VF'!heure_limite</vt:lpstr>
      <vt:lpstr>'Fr-VF'!Impression_des_titres</vt:lpstr>
      <vt:lpstr>'Fr-VF'!initiales</vt:lpstr>
      <vt:lpstr>'Fr-VF'!km_arrivée</vt:lpstr>
      <vt:lpstr>'Fr-VF'!km_départ</vt:lpstr>
      <vt:lpstr>'Fr-VF'!ville_arrivée</vt:lpstr>
      <vt:lpstr>'Fr-VF'!ville_départ</vt:lpstr>
      <vt:lpstr>'Fr-VF'!Zone_d_impression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CALLUAUD</dc:creator>
  <cp:lastModifiedBy>Stéphanie CALLUAUD</cp:lastModifiedBy>
  <dcterms:created xsi:type="dcterms:W3CDTF">2021-03-08T08:31:25Z</dcterms:created>
  <dcterms:modified xsi:type="dcterms:W3CDTF">2021-03-08T08:31:25Z</dcterms:modified>
</cp:coreProperties>
</file>